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Desktop\ナカザト\教育データベース更新\"/>
    </mc:Choice>
  </mc:AlternateContent>
  <xr:revisionPtr revIDLastSave="0" documentId="13_ncr:1_{04CE1A96-6299-4170-A6B2-F3A2137BEE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研費助成事業" sheetId="1" r:id="rId1"/>
  </sheets>
  <definedNames>
    <definedName name="_xlnm.Print_Area" localSheetId="0">科研費助成事業!$A$1:$AK$78</definedName>
    <definedName name="_xlnm.Print_Titles" localSheetId="0">科研費助成事業!$2:$3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5" i="1" l="1"/>
  <c r="AH74" i="1"/>
  <c r="AJ74" i="1" s="1"/>
  <c r="AJ70" i="1"/>
  <c r="AJ71" i="1"/>
  <c r="AI73" i="1"/>
  <c r="AI74" i="1"/>
  <c r="AI75" i="1"/>
  <c r="AH73" i="1"/>
  <c r="AJ75" i="1" l="1"/>
  <c r="AJ73" i="1"/>
  <c r="AK74" i="1" l="1"/>
  <c r="AI69" i="1" l="1"/>
  <c r="AH69" i="1"/>
  <c r="AI68" i="1"/>
  <c r="AH68" i="1"/>
  <c r="AJ68" i="1" s="1"/>
  <c r="AI67" i="1"/>
  <c r="AH67" i="1"/>
  <c r="AJ67" i="1" l="1"/>
  <c r="AJ69" i="1"/>
  <c r="AK68" i="1"/>
  <c r="AI66" i="1"/>
  <c r="AH66" i="1"/>
  <c r="AJ66" i="1" s="1"/>
  <c r="AI65" i="1"/>
  <c r="AH65" i="1"/>
  <c r="AJ65" i="1"/>
  <c r="AI64" i="1"/>
  <c r="AH64" i="1"/>
  <c r="AI71" i="1"/>
  <c r="AI72" i="1"/>
  <c r="AH72" i="1"/>
  <c r="AH71" i="1"/>
  <c r="AI70" i="1"/>
  <c r="AH63" i="1"/>
  <c r="AJ63" i="1" s="1"/>
  <c r="AH62" i="1"/>
  <c r="AH70" i="1"/>
  <c r="AH61" i="1"/>
  <c r="AI63" i="1"/>
  <c r="AI62" i="1"/>
  <c r="AJ62" i="1" s="1"/>
  <c r="AI61" i="1"/>
  <c r="AI58" i="1"/>
  <c r="AH58" i="1"/>
  <c r="AJ58" i="1" s="1"/>
  <c r="AH55" i="1"/>
  <c r="AH60" i="1"/>
  <c r="AI60" i="1"/>
  <c r="AI59" i="1"/>
  <c r="AH59" i="1"/>
  <c r="AJ59" i="1"/>
  <c r="AH49" i="1"/>
  <c r="AJ49" i="1" s="1"/>
  <c r="AH48" i="1"/>
  <c r="AH47" i="1"/>
  <c r="X57" i="1"/>
  <c r="O57" i="1"/>
  <c r="AI57" i="1" s="1"/>
  <c r="N57" i="1"/>
  <c r="AH57" i="1" s="1"/>
  <c r="AJ57" i="1" s="1"/>
  <c r="O56" i="1"/>
  <c r="AI56" i="1"/>
  <c r="N56" i="1"/>
  <c r="X56" i="1"/>
  <c r="AI55" i="1"/>
  <c r="AJ55" i="1"/>
  <c r="O54" i="1"/>
  <c r="AI54" i="1"/>
  <c r="N54" i="1"/>
  <c r="AH54" i="1"/>
  <c r="AJ54" i="1" s="1"/>
  <c r="O53" i="1"/>
  <c r="AI53" i="1" s="1"/>
  <c r="AJ53" i="1" s="1"/>
  <c r="AK53" i="1" s="1"/>
  <c r="N53" i="1"/>
  <c r="AH53" i="1"/>
  <c r="AI52" i="1"/>
  <c r="AH52" i="1"/>
  <c r="O51" i="1"/>
  <c r="AI51" i="1"/>
  <c r="N51" i="1"/>
  <c r="AH51" i="1"/>
  <c r="AJ51" i="1" s="1"/>
  <c r="O50" i="1"/>
  <c r="AI50" i="1"/>
  <c r="N50" i="1"/>
  <c r="AH50" i="1"/>
  <c r="AJ50" i="1" s="1"/>
  <c r="AI49" i="1"/>
  <c r="AI46" i="1"/>
  <c r="AH46" i="1"/>
  <c r="AJ46" i="1" s="1"/>
  <c r="AI48" i="1"/>
  <c r="AI47" i="1"/>
  <c r="AJ47" i="1"/>
  <c r="AH44" i="1"/>
  <c r="AI44" i="1"/>
  <c r="AI45" i="1"/>
  <c r="AH45" i="1"/>
  <c r="AJ45" i="1"/>
  <c r="AH43" i="1"/>
  <c r="AJ43" i="1" s="1"/>
  <c r="AI43" i="1"/>
  <c r="AH32" i="1"/>
  <c r="AI42" i="1"/>
  <c r="AH42" i="1"/>
  <c r="AJ42" i="1" s="1"/>
  <c r="AI41" i="1"/>
  <c r="AH41" i="1"/>
  <c r="AJ41" i="1" s="1"/>
  <c r="AI40" i="1"/>
  <c r="AH40" i="1"/>
  <c r="AJ40" i="1" s="1"/>
  <c r="AI39" i="1"/>
  <c r="AH39" i="1"/>
  <c r="AJ39" i="1"/>
  <c r="AI38" i="1"/>
  <c r="AH38" i="1"/>
  <c r="AI37" i="1"/>
  <c r="AJ37" i="1" s="1"/>
  <c r="AH37" i="1"/>
  <c r="AI33" i="1"/>
  <c r="AH33" i="1"/>
  <c r="AJ33" i="1"/>
  <c r="AI32" i="1"/>
  <c r="AJ32" i="1" s="1"/>
  <c r="AK32" i="1" s="1"/>
  <c r="AI31" i="1"/>
  <c r="AH31" i="1"/>
  <c r="AJ31" i="1" s="1"/>
  <c r="AI30" i="1"/>
  <c r="AH30" i="1"/>
  <c r="AJ30" i="1" s="1"/>
  <c r="AI29" i="1"/>
  <c r="AH29" i="1"/>
  <c r="AJ29" i="1" s="1"/>
  <c r="AI28" i="1"/>
  <c r="AH28" i="1"/>
  <c r="AJ28" i="1"/>
  <c r="AI36" i="1"/>
  <c r="AH36" i="1"/>
  <c r="AJ36" i="1" s="1"/>
  <c r="AI35" i="1"/>
  <c r="AH35" i="1"/>
  <c r="AJ35" i="1"/>
  <c r="AI34" i="1"/>
  <c r="AH34" i="1"/>
  <c r="AJ34" i="1" s="1"/>
  <c r="AH27" i="1"/>
  <c r="AJ27" i="1" s="1"/>
  <c r="AI27" i="1"/>
  <c r="AH26" i="1"/>
  <c r="AI26" i="1"/>
  <c r="AH25" i="1"/>
  <c r="AI25" i="1"/>
  <c r="AH24" i="1"/>
  <c r="AJ24" i="1" s="1"/>
  <c r="AI24" i="1"/>
  <c r="AH23" i="1"/>
  <c r="AI23" i="1"/>
  <c r="AH22" i="1"/>
  <c r="AJ22" i="1" s="1"/>
  <c r="AI22" i="1"/>
  <c r="AI6" i="1"/>
  <c r="AI9" i="1"/>
  <c r="AH16" i="1"/>
  <c r="AI16" i="1"/>
  <c r="AH9" i="1"/>
  <c r="AJ9" i="1" s="1"/>
  <c r="AH6" i="1"/>
  <c r="AH21" i="1"/>
  <c r="AI21" i="1"/>
  <c r="AH20" i="1"/>
  <c r="AI20" i="1"/>
  <c r="AH18" i="1"/>
  <c r="AI18" i="1"/>
  <c r="AJ18" i="1" s="1"/>
  <c r="AH17" i="1"/>
  <c r="AJ17" i="1" s="1"/>
  <c r="AI17" i="1"/>
  <c r="AH15" i="1"/>
  <c r="AI15" i="1"/>
  <c r="AH14" i="1"/>
  <c r="AI14" i="1"/>
  <c r="AJ14" i="1"/>
  <c r="AH12" i="1"/>
  <c r="AJ12" i="1" s="1"/>
  <c r="AI12" i="1"/>
  <c r="AH11" i="1"/>
  <c r="AI11" i="1"/>
  <c r="AH8" i="1"/>
  <c r="AI8" i="1"/>
  <c r="AI5" i="1"/>
  <c r="AH5" i="1"/>
  <c r="AJ5" i="1"/>
  <c r="AH19" i="1"/>
  <c r="AI19" i="1"/>
  <c r="AH4" i="1"/>
  <c r="AJ4" i="1" s="1"/>
  <c r="AI4" i="1"/>
  <c r="AH7" i="1"/>
  <c r="AJ7" i="1" s="1"/>
  <c r="AI7" i="1"/>
  <c r="AI10" i="1"/>
  <c r="AH10" i="1"/>
  <c r="AJ10" i="1" s="1"/>
  <c r="AH13" i="1"/>
  <c r="AI13" i="1"/>
  <c r="AJ25" i="1"/>
  <c r="AJ38" i="1"/>
  <c r="AK38" i="1" s="1"/>
  <c r="AJ20" i="1"/>
  <c r="AJ52" i="1"/>
  <c r="AJ19" i="1"/>
  <c r="AJ15" i="1"/>
  <c r="AK14" i="1"/>
  <c r="AJ21" i="1"/>
  <c r="AJ48" i="1"/>
  <c r="AJ61" i="1"/>
  <c r="AK17" i="1" l="1"/>
  <c r="AJ64" i="1"/>
  <c r="AJ16" i="1"/>
  <c r="AK65" i="1"/>
  <c r="AK35" i="1"/>
  <c r="AJ23" i="1"/>
  <c r="AK23" i="1" s="1"/>
  <c r="AH56" i="1"/>
  <c r="AJ56" i="1" s="1"/>
  <c r="AK56" i="1" s="1"/>
  <c r="AK47" i="1"/>
  <c r="AJ44" i="1"/>
  <c r="AK44" i="1" s="1"/>
  <c r="AJ60" i="1"/>
  <c r="AK59" i="1" s="1"/>
  <c r="AJ8" i="1"/>
  <c r="AK8" i="1" s="1"/>
  <c r="AJ11" i="1"/>
  <c r="AK11" i="1" s="1"/>
  <c r="AJ26" i="1"/>
  <c r="AK26" i="1" s="1"/>
  <c r="AK20" i="1"/>
  <c r="AJ13" i="1"/>
  <c r="AJ6" i="1"/>
  <c r="AK5" i="1" s="1"/>
  <c r="AK29" i="1"/>
  <c r="AK41" i="1"/>
  <c r="AK50" i="1"/>
  <c r="AK62" i="1"/>
  <c r="AJ72" i="1"/>
  <c r="AK71" i="1" s="1"/>
</calcChain>
</file>

<file path=xl/sharedStrings.xml><?xml version="1.0" encoding="utf-8"?>
<sst xmlns="http://schemas.openxmlformats.org/spreadsheetml/2006/main" count="174" uniqueCount="53">
  <si>
    <t>H14</t>
  </si>
  <si>
    <t>H15</t>
  </si>
  <si>
    <t>H16</t>
  </si>
  <si>
    <t>H17</t>
  </si>
  <si>
    <t>年度</t>
    <rPh sb="0" eb="2">
      <t>ネンド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</si>
  <si>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</si>
  <si>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</si>
  <si>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特定領域研究</t>
    <rPh sb="0" eb="2">
      <t>トクテイ</t>
    </rPh>
    <rPh sb="2" eb="4">
      <t>リョウイキ</t>
    </rPh>
    <rPh sb="4" eb="6">
      <t>ケンキュウ</t>
    </rPh>
    <phoneticPr fontId="1"/>
  </si>
  <si>
    <t>基盤研究（B)</t>
    <rPh sb="0" eb="2">
      <t>キバン</t>
    </rPh>
    <rPh sb="2" eb="4">
      <t>ケンキュウ</t>
    </rPh>
    <phoneticPr fontId="1"/>
  </si>
  <si>
    <t>基盤研究（C)</t>
    <rPh sb="0" eb="2">
      <t>キバン</t>
    </rPh>
    <rPh sb="2" eb="4">
      <t>ケンキュウ</t>
    </rPh>
    <phoneticPr fontId="1"/>
  </si>
  <si>
    <t>若手研究（A)</t>
    <rPh sb="0" eb="2">
      <t>ワカテ</t>
    </rPh>
    <rPh sb="2" eb="4">
      <t>ケンキュウ</t>
    </rPh>
    <phoneticPr fontId="1"/>
  </si>
  <si>
    <t>若手研究（B)</t>
    <rPh sb="0" eb="2">
      <t>ワカテ</t>
    </rPh>
    <rPh sb="2" eb="4">
      <t>ケンキュウ</t>
    </rPh>
    <phoneticPr fontId="1"/>
  </si>
  <si>
    <t>計</t>
    <rPh sb="0" eb="1">
      <t>ケイ</t>
    </rPh>
    <phoneticPr fontId="1"/>
  </si>
  <si>
    <t>小計</t>
    <rPh sb="0" eb="1">
      <t>ショウ</t>
    </rPh>
    <rPh sb="1" eb="2">
      <t>ケイ</t>
    </rPh>
    <phoneticPr fontId="1"/>
  </si>
  <si>
    <t>H18</t>
    <phoneticPr fontId="1"/>
  </si>
  <si>
    <t>H19</t>
    <phoneticPr fontId="1"/>
  </si>
  <si>
    <t>H20</t>
    <phoneticPr fontId="1"/>
  </si>
  <si>
    <t>奨励研究</t>
    <rPh sb="0" eb="2">
      <t>ショウレイ</t>
    </rPh>
    <rPh sb="2" eb="4">
      <t>ケンキュウ</t>
    </rPh>
    <phoneticPr fontId="1"/>
  </si>
  <si>
    <r>
      <t xml:space="preserve">金額
</t>
    </r>
    <r>
      <rPr>
        <sz val="6"/>
        <rFont val="ＭＳ Ｐゴシック"/>
        <family val="3"/>
        <charset val="128"/>
      </rPr>
      <t>（千円）</t>
    </r>
    <rPh sb="0" eb="2">
      <t>キンガク</t>
    </rPh>
    <rPh sb="4" eb="6">
      <t>センエン</t>
    </rPh>
    <phoneticPr fontId="1"/>
  </si>
  <si>
    <t>H21</t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</si>
  <si>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</si>
  <si>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</si>
  <si>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件　　数</t>
    <rPh sb="0" eb="1">
      <t>ケン</t>
    </rPh>
    <rPh sb="3" eb="4">
      <t>カズ</t>
    </rPh>
    <phoneticPr fontId="1"/>
  </si>
  <si>
    <t>H22</t>
    <phoneticPr fontId="1"/>
  </si>
  <si>
    <t>基盤研究（S)</t>
    <rPh sb="0" eb="2">
      <t>キバン</t>
    </rPh>
    <rPh sb="2" eb="4">
      <t>ケンキュウ</t>
    </rPh>
    <phoneticPr fontId="1"/>
  </si>
  <si>
    <t>新学術領域研究</t>
    <rPh sb="0" eb="1">
      <t>シン</t>
    </rPh>
    <rPh sb="1" eb="3">
      <t>ガクジュツ</t>
    </rPh>
    <rPh sb="3" eb="5">
      <t>リョウイキ</t>
    </rPh>
    <rPh sb="5" eb="7">
      <t>ケンキュウ</t>
    </rPh>
    <phoneticPr fontId="1"/>
  </si>
  <si>
    <t>H23</t>
    <phoneticPr fontId="1"/>
  </si>
  <si>
    <r>
      <t xml:space="preserve">金額
</t>
    </r>
    <r>
      <rPr>
        <sz val="6"/>
        <color indexed="8"/>
        <rFont val="ＭＳ Ｐゴシック"/>
        <family val="3"/>
        <charset val="128"/>
      </rPr>
      <t>（千円）</t>
    </r>
    <rPh sb="0" eb="2">
      <t>キンガク</t>
    </rPh>
    <rPh sb="4" eb="6">
      <t>センエン</t>
    </rPh>
    <phoneticPr fontId="1"/>
  </si>
  <si>
    <t>H24</t>
    <phoneticPr fontId="1"/>
  </si>
  <si>
    <t>H25</t>
    <phoneticPr fontId="1"/>
  </si>
  <si>
    <t>H26</t>
    <phoneticPr fontId="1"/>
  </si>
  <si>
    <t>地域連携推進研究
（H4～H14）</t>
    <rPh sb="0" eb="2">
      <t>チイキ</t>
    </rPh>
    <rPh sb="2" eb="4">
      <t>レンケイ</t>
    </rPh>
    <rPh sb="4" eb="6">
      <t>スイシン</t>
    </rPh>
    <rPh sb="6" eb="8">
      <t>ケンキュウ</t>
    </rPh>
    <phoneticPr fontId="1"/>
  </si>
  <si>
    <t>　　　</t>
    <phoneticPr fontId="1"/>
  </si>
  <si>
    <t>科学研究費助成事業（旧．科学研究費補助金）採択状況</t>
    <rPh sb="0" eb="2">
      <t>カガク</t>
    </rPh>
    <rPh sb="2" eb="5">
      <t>ケンキュウヒ</t>
    </rPh>
    <rPh sb="5" eb="7">
      <t>ジョセイ</t>
    </rPh>
    <rPh sb="7" eb="9">
      <t>ジギョウ</t>
    </rPh>
    <rPh sb="10" eb="11">
      <t>キュウ</t>
    </rPh>
    <rPh sb="12" eb="14">
      <t>カガク</t>
    </rPh>
    <rPh sb="14" eb="17">
      <t>ケンキュウヒ</t>
    </rPh>
    <rPh sb="17" eb="20">
      <t>ホジョキン</t>
    </rPh>
    <rPh sb="21" eb="23">
      <t>サイタク</t>
    </rPh>
    <rPh sb="23" eb="25">
      <t>ジョウキョウ</t>
    </rPh>
    <phoneticPr fontId="1"/>
  </si>
  <si>
    <t>H27</t>
    <phoneticPr fontId="1"/>
  </si>
  <si>
    <t>挑戦的萌芽研究</t>
    <rPh sb="0" eb="3">
      <t>チョウセンテキ</t>
    </rPh>
    <rPh sb="3" eb="5">
      <t>ホウガ</t>
    </rPh>
    <rPh sb="5" eb="7">
      <t>ケンキュウ</t>
    </rPh>
    <phoneticPr fontId="1"/>
  </si>
  <si>
    <t>H28</t>
    <phoneticPr fontId="1"/>
  </si>
  <si>
    <t>※　本校教員が研究代表者として申請したものについて記載（その場合の学外分担者への配分額も除外しない）。金額は単年度ごとの配分額</t>
    <rPh sb="2" eb="6">
      <t>ホンコウキョウイン</t>
    </rPh>
    <rPh sb="7" eb="12">
      <t>ケンキュウダイヒョウシャ</t>
    </rPh>
    <rPh sb="15" eb="17">
      <t>シンセイ</t>
    </rPh>
    <rPh sb="25" eb="27">
      <t>キサイ</t>
    </rPh>
    <rPh sb="30" eb="32">
      <t>バアイ</t>
    </rPh>
    <rPh sb="33" eb="35">
      <t>ガクガイ</t>
    </rPh>
    <rPh sb="35" eb="37">
      <t>ブンタン</t>
    </rPh>
    <rPh sb="37" eb="38">
      <t>シャ</t>
    </rPh>
    <rPh sb="40" eb="42">
      <t>ハイブン</t>
    </rPh>
    <rPh sb="42" eb="43">
      <t>ガク</t>
    </rPh>
    <rPh sb="44" eb="46">
      <t>ジョガイ</t>
    </rPh>
    <rPh sb="51" eb="53">
      <t>キンガク</t>
    </rPh>
    <rPh sb="54" eb="57">
      <t>タンネンド</t>
    </rPh>
    <rPh sb="60" eb="62">
      <t>ハイブン</t>
    </rPh>
    <rPh sb="62" eb="63">
      <t>ガク</t>
    </rPh>
    <phoneticPr fontId="1"/>
  </si>
  <si>
    <t>基盤研究（A)</t>
    <rPh sb="0" eb="2">
      <t>キバン</t>
    </rPh>
    <rPh sb="2" eb="4">
      <t>ケンキュウ</t>
    </rPh>
    <phoneticPr fontId="1"/>
  </si>
  <si>
    <t>研究活動スタート支援</t>
    <rPh sb="0" eb="2">
      <t>ケンキュウ</t>
    </rPh>
    <rPh sb="2" eb="4">
      <t>カツドウ</t>
    </rPh>
    <rPh sb="8" eb="10">
      <t>シエン</t>
    </rPh>
    <phoneticPr fontId="1"/>
  </si>
  <si>
    <t>H29</t>
    <phoneticPr fontId="1"/>
  </si>
  <si>
    <t>H30</t>
    <phoneticPr fontId="1"/>
  </si>
  <si>
    <t>H31</t>
    <phoneticPr fontId="1"/>
  </si>
  <si>
    <t>若手研究</t>
    <rPh sb="0" eb="2">
      <t>ワカテ</t>
    </rPh>
    <rPh sb="2" eb="4">
      <t>ケンキュウ</t>
    </rPh>
    <phoneticPr fontId="1"/>
  </si>
  <si>
    <t>R2</t>
    <phoneticPr fontId="1"/>
  </si>
  <si>
    <t>ひらめきときめきサイエンス</t>
    <phoneticPr fontId="1"/>
  </si>
  <si>
    <t>R3</t>
    <phoneticPr fontId="1"/>
  </si>
  <si>
    <t>R4</t>
    <phoneticPr fontId="1"/>
  </si>
  <si>
    <t>挑戦的研究(萌芽)</t>
    <rPh sb="0" eb="3">
      <t>チョウセンテキ</t>
    </rPh>
    <rPh sb="3" eb="5">
      <t>ケンキュウ</t>
    </rPh>
    <rPh sb="6" eb="8">
      <t>ホウガ</t>
    </rPh>
    <phoneticPr fontId="1"/>
  </si>
  <si>
    <t>R5</t>
    <phoneticPr fontId="1"/>
  </si>
  <si>
    <t>R6</t>
    <phoneticPr fontId="1"/>
  </si>
  <si>
    <t>令和7年5月現在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</si>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</sst>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3" fillId="2" borderId="16" xfId="0" applyNumberFormat="1" applyFont="1" applyFill="1" applyBorder="1">
      <alignment vertical="center"/>
    </xf>
    <xf numFmtId="176" fontId="3" fillId="0" borderId="17" xfId="0" quotePrefix="1" applyNumberFormat="1" applyFont="1" applyBorder="1" applyAlignment="1">
      <alignment horizontal="right" vertical="center"/>
    </xf>
    <xf numFmtId="176" fontId="3" fillId="2" borderId="18" xfId="0" applyNumberFormat="1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2" borderId="22" xfId="0" applyNumberFormat="1" applyFont="1" applyFill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3" fillId="2" borderId="24" xfId="0" applyNumberFormat="1" applyFont="1" applyFill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2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vertical="center"/>
    </xf>
    <xf numFmtId="176" fontId="3" fillId="2" borderId="27" xfId="0" applyNumberFormat="1" applyFont="1" applyFill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2" borderId="30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6" fontId="3" fillId="2" borderId="32" xfId="0" applyNumberFormat="1" applyFont="1" applyFill="1" applyBorder="1">
      <alignment vertical="center"/>
    </xf>
    <xf numFmtId="176" fontId="3" fillId="0" borderId="33" xfId="0" applyNumberFormat="1" applyFont="1" applyBorder="1">
      <alignment vertical="center"/>
    </xf>
    <xf numFmtId="176" fontId="3" fillId="2" borderId="34" xfId="0" applyNumberFormat="1" applyFont="1" applyFill="1" applyBorder="1">
      <alignment vertical="center"/>
    </xf>
    <xf numFmtId="176" fontId="3" fillId="0" borderId="35" xfId="0" applyNumberFormat="1" applyFont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0" borderId="37" xfId="0" applyNumberFormat="1" applyFont="1" applyFill="1" applyBorder="1">
      <alignment vertical="center"/>
    </xf>
    <xf numFmtId="176" fontId="3" fillId="2" borderId="38" xfId="0" applyNumberFormat="1" applyFont="1" applyFill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2" borderId="40" xfId="0" applyNumberFormat="1" applyFont="1" applyFill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2" borderId="42" xfId="0" applyNumberFormat="1" applyFont="1" applyFill="1" applyBorder="1" applyAlignment="1">
      <alignment vertical="center"/>
    </xf>
    <xf numFmtId="176" fontId="3" fillId="0" borderId="43" xfId="0" applyNumberFormat="1" applyFont="1" applyFill="1" applyBorder="1" applyAlignment="1">
      <alignment vertical="center"/>
    </xf>
    <xf numFmtId="176" fontId="3" fillId="2" borderId="44" xfId="0" applyNumberFormat="1" applyFont="1" applyFill="1" applyBorder="1">
      <alignment vertical="center"/>
    </xf>
    <xf numFmtId="176" fontId="3" fillId="0" borderId="45" xfId="0" applyNumberFormat="1" applyFont="1" applyBorder="1">
      <alignment vertical="center"/>
    </xf>
    <xf numFmtId="176" fontId="3" fillId="2" borderId="46" xfId="0" applyNumberFormat="1" applyFont="1" applyFill="1" applyBorder="1">
      <alignment vertical="center"/>
    </xf>
    <xf numFmtId="176" fontId="3" fillId="0" borderId="47" xfId="0" applyNumberFormat="1" applyFont="1" applyBorder="1">
      <alignment vertical="center"/>
    </xf>
    <xf numFmtId="176" fontId="3" fillId="2" borderId="48" xfId="0" applyNumberFormat="1" applyFont="1" applyFill="1" applyBorder="1">
      <alignment vertical="center"/>
    </xf>
    <xf numFmtId="176" fontId="3" fillId="0" borderId="49" xfId="0" applyNumberFormat="1" applyFont="1" applyFill="1" applyBorder="1">
      <alignment vertical="center"/>
    </xf>
    <xf numFmtId="176" fontId="3" fillId="2" borderId="50" xfId="0" applyNumberFormat="1" applyFont="1" applyFill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2" borderId="52" xfId="0" applyNumberFormat="1" applyFont="1" applyFill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2" borderId="54" xfId="0" applyNumberFormat="1" applyFont="1" applyFill="1" applyBorder="1" applyAlignment="1">
      <alignment vertical="center"/>
    </xf>
    <xf numFmtId="176" fontId="3" fillId="0" borderId="55" xfId="0" applyNumberFormat="1" applyFont="1" applyFill="1" applyBorder="1" applyAlignment="1">
      <alignment vertical="center"/>
    </xf>
    <xf numFmtId="176" fontId="5" fillId="2" borderId="32" xfId="0" applyNumberFormat="1" applyFont="1" applyFill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2" borderId="22" xfId="0" applyNumberFormat="1" applyFont="1" applyFill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2" borderId="50" xfId="0" applyNumberFormat="1" applyFont="1" applyFill="1" applyBorder="1" applyAlignment="1">
      <alignment vertical="center"/>
    </xf>
    <xf numFmtId="176" fontId="5" fillId="0" borderId="51" xfId="0" applyNumberFormat="1" applyFont="1" applyBorder="1" applyAlignment="1">
      <alignment vertical="center"/>
    </xf>
    <xf numFmtId="176" fontId="5" fillId="0" borderId="53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5" fillId="2" borderId="16" xfId="0" applyNumberFormat="1" applyFont="1" applyFill="1" applyBorder="1">
      <alignment vertical="center"/>
    </xf>
    <xf numFmtId="176" fontId="5" fillId="0" borderId="17" xfId="0" applyNumberFormat="1" applyFont="1" applyBorder="1">
      <alignment vertical="center"/>
    </xf>
    <xf numFmtId="176" fontId="5" fillId="2" borderId="27" xfId="0" applyNumberFormat="1" applyFont="1" applyFill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2" borderId="38" xfId="0" applyNumberFormat="1" applyFont="1" applyFill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2" borderId="44" xfId="0" applyNumberFormat="1" applyFont="1" applyFill="1" applyBorder="1">
      <alignment vertical="center"/>
    </xf>
    <xf numFmtId="176" fontId="5" fillId="0" borderId="45" xfId="0" applyNumberFormat="1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8" fillId="0" borderId="33" xfId="0" applyNumberFormat="1" applyFont="1" applyBorder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6" fontId="8" fillId="0" borderId="35" xfId="0" applyNumberFormat="1" applyFont="1" applyBorder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2" borderId="24" xfId="0" applyNumberFormat="1" applyFont="1" applyFill="1" applyBorder="1" applyAlignment="1">
      <alignment vertical="center"/>
    </xf>
    <xf numFmtId="176" fontId="8" fillId="2" borderId="52" xfId="0" applyNumberFormat="1" applyFont="1" applyFill="1" applyBorder="1" applyAlignment="1">
      <alignment vertical="center"/>
    </xf>
    <xf numFmtId="176" fontId="8" fillId="2" borderId="34" xfId="0" applyNumberFormat="1" applyFont="1" applyFill="1" applyBorder="1">
      <alignment vertical="center"/>
    </xf>
    <xf numFmtId="176" fontId="8" fillId="2" borderId="32" xfId="0" applyNumberFormat="1" applyFont="1" applyFill="1" applyBorder="1">
      <alignment vertical="center"/>
    </xf>
    <xf numFmtId="176" fontId="8" fillId="2" borderId="22" xfId="0" applyNumberFormat="1" applyFont="1" applyFill="1" applyBorder="1" applyAlignment="1">
      <alignment vertical="center"/>
    </xf>
    <xf numFmtId="176" fontId="8" fillId="2" borderId="50" xfId="0" applyNumberFormat="1" applyFont="1" applyFill="1" applyBorder="1" applyAlignment="1">
      <alignment vertical="center"/>
    </xf>
    <xf numFmtId="176" fontId="8" fillId="2" borderId="36" xfId="0" applyNumberFormat="1" applyFont="1" applyFill="1" applyBorder="1">
      <alignment vertical="center"/>
    </xf>
    <xf numFmtId="176" fontId="8" fillId="0" borderId="37" xfId="0" applyNumberFormat="1" applyFont="1" applyFill="1" applyBorder="1">
      <alignment vertical="center"/>
    </xf>
    <xf numFmtId="176" fontId="8" fillId="2" borderId="25" xfId="0" applyNumberFormat="1" applyFont="1" applyFill="1" applyBorder="1" applyAlignment="1">
      <alignment vertical="center"/>
    </xf>
    <xf numFmtId="176" fontId="8" fillId="0" borderId="26" xfId="0" applyNumberFormat="1" applyFont="1" applyFill="1" applyBorder="1" applyAlignment="1">
      <alignment vertical="center"/>
    </xf>
    <xf numFmtId="176" fontId="8" fillId="2" borderId="54" xfId="0" applyNumberFormat="1" applyFont="1" applyFill="1" applyBorder="1" applyAlignment="1">
      <alignment vertical="center"/>
    </xf>
    <xf numFmtId="176" fontId="8" fillId="0" borderId="55" xfId="0" applyNumberFormat="1" applyFont="1" applyFill="1" applyBorder="1" applyAlignment="1">
      <alignment vertical="center"/>
    </xf>
    <xf numFmtId="176" fontId="12" fillId="2" borderId="32" xfId="0" applyNumberFormat="1" applyFont="1" applyFill="1" applyBorder="1">
      <alignment vertical="center"/>
    </xf>
    <xf numFmtId="176" fontId="12" fillId="0" borderId="33" xfId="0" applyNumberFormat="1" applyFont="1" applyBorder="1">
      <alignment vertical="center"/>
    </xf>
    <xf numFmtId="176" fontId="12" fillId="0" borderId="35" xfId="0" applyNumberFormat="1" applyFont="1" applyBorder="1">
      <alignment vertical="center"/>
    </xf>
    <xf numFmtId="0" fontId="13" fillId="0" borderId="0" xfId="0" applyFont="1">
      <alignment vertical="center"/>
    </xf>
    <xf numFmtId="176" fontId="12" fillId="2" borderId="22" xfId="0" applyNumberFormat="1" applyFont="1" applyFill="1" applyBorder="1" applyAlignment="1">
      <alignment vertical="center"/>
    </xf>
    <xf numFmtId="176" fontId="12" fillId="0" borderId="23" xfId="0" applyNumberFormat="1" applyFont="1" applyBorder="1" applyAlignment="1">
      <alignment vertical="center"/>
    </xf>
    <xf numFmtId="176" fontId="12" fillId="0" borderId="13" xfId="0" applyNumberFormat="1" applyFont="1" applyBorder="1" applyAlignment="1">
      <alignment vertical="center"/>
    </xf>
    <xf numFmtId="176" fontId="12" fillId="2" borderId="50" xfId="0" applyNumberFormat="1" applyFont="1" applyFill="1" applyBorder="1" applyAlignment="1">
      <alignment vertical="center"/>
    </xf>
    <xf numFmtId="176" fontId="12" fillId="0" borderId="51" xfId="0" applyNumberFormat="1" applyFont="1" applyBorder="1" applyAlignment="1">
      <alignment vertical="center"/>
    </xf>
    <xf numFmtId="176" fontId="12" fillId="0" borderId="53" xfId="0" applyNumberFormat="1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176" fontId="14" fillId="0" borderId="33" xfId="0" applyNumberFormat="1" applyFont="1" applyBorder="1">
      <alignment vertical="center"/>
    </xf>
    <xf numFmtId="176" fontId="14" fillId="2" borderId="32" xfId="0" applyNumberFormat="1" applyFont="1" applyFill="1" applyBorder="1">
      <alignment vertical="center"/>
    </xf>
    <xf numFmtId="176" fontId="14" fillId="0" borderId="23" xfId="0" applyNumberFormat="1" applyFont="1" applyBorder="1" applyAlignment="1">
      <alignment vertical="center"/>
    </xf>
    <xf numFmtId="176" fontId="14" fillId="2" borderId="22" xfId="0" applyNumberFormat="1" applyFont="1" applyFill="1" applyBorder="1" applyAlignment="1">
      <alignment vertical="center"/>
    </xf>
    <xf numFmtId="176" fontId="14" fillId="0" borderId="51" xfId="0" applyNumberFormat="1" applyFont="1" applyBorder="1" applyAlignment="1">
      <alignment vertical="center"/>
    </xf>
    <xf numFmtId="176" fontId="14" fillId="2" borderId="50" xfId="0" applyNumberFormat="1" applyFont="1" applyFill="1" applyBorder="1" applyAlignment="1">
      <alignment vertical="center"/>
    </xf>
    <xf numFmtId="176" fontId="14" fillId="2" borderId="34" xfId="0" applyNumberFormat="1" applyFont="1" applyFill="1" applyBorder="1">
      <alignment vertical="center"/>
    </xf>
    <xf numFmtId="176" fontId="14" fillId="2" borderId="24" xfId="0" applyNumberFormat="1" applyFont="1" applyFill="1" applyBorder="1" applyAlignment="1">
      <alignment vertical="center"/>
    </xf>
    <xf numFmtId="176" fontId="14" fillId="2" borderId="52" xfId="0" applyNumberFormat="1" applyFont="1" applyFill="1" applyBorder="1" applyAlignment="1">
      <alignment vertical="center"/>
    </xf>
    <xf numFmtId="176" fontId="14" fillId="0" borderId="35" xfId="0" applyNumberFormat="1" applyFont="1" applyBorder="1">
      <alignment vertical="center"/>
    </xf>
    <xf numFmtId="176" fontId="14" fillId="0" borderId="13" xfId="0" applyNumberFormat="1" applyFont="1" applyBorder="1" applyAlignment="1">
      <alignment vertical="center"/>
    </xf>
    <xf numFmtId="176" fontId="14" fillId="0" borderId="53" xfId="0" applyNumberFormat="1" applyFont="1" applyBorder="1" applyAlignment="1">
      <alignment vertical="center"/>
    </xf>
    <xf numFmtId="176" fontId="14" fillId="2" borderId="36" xfId="0" applyNumberFormat="1" applyFont="1" applyFill="1" applyBorder="1">
      <alignment vertical="center"/>
    </xf>
    <xf numFmtId="176" fontId="14" fillId="0" borderId="37" xfId="0" applyNumberFormat="1" applyFont="1" applyFill="1" applyBorder="1">
      <alignment vertical="center"/>
    </xf>
    <xf numFmtId="176" fontId="14" fillId="2" borderId="25" xfId="0" applyNumberFormat="1" applyFont="1" applyFill="1" applyBorder="1" applyAlignment="1">
      <alignment vertical="center"/>
    </xf>
    <xf numFmtId="176" fontId="14" fillId="0" borderId="26" xfId="0" applyNumberFormat="1" applyFont="1" applyFill="1" applyBorder="1" applyAlignment="1">
      <alignment vertical="center"/>
    </xf>
    <xf numFmtId="176" fontId="14" fillId="2" borderId="54" xfId="0" applyNumberFormat="1" applyFont="1" applyFill="1" applyBorder="1" applyAlignment="1">
      <alignment vertical="center"/>
    </xf>
    <xf numFmtId="176" fontId="14" fillId="0" borderId="55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176" fontId="3" fillId="2" borderId="56" xfId="0" applyNumberFormat="1" applyFont="1" applyFill="1" applyBorder="1">
      <alignment vertical="center"/>
    </xf>
    <xf numFmtId="176" fontId="3" fillId="0" borderId="57" xfId="0" applyNumberFormat="1" applyFont="1" applyBorder="1">
      <alignment vertical="center"/>
    </xf>
    <xf numFmtId="176" fontId="3" fillId="2" borderId="58" xfId="0" applyNumberFormat="1" applyFont="1" applyFill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3" fillId="2" borderId="60" xfId="0" applyNumberFormat="1" applyFont="1" applyFill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2" borderId="62" xfId="0" applyNumberFormat="1" applyFont="1" applyFill="1" applyBorder="1">
      <alignment vertical="center"/>
    </xf>
    <xf numFmtId="176" fontId="3" fillId="0" borderId="63" xfId="0" applyNumberFormat="1" applyFont="1" applyBorder="1">
      <alignment vertical="center"/>
    </xf>
    <xf numFmtId="176" fontId="3" fillId="2" borderId="64" xfId="0" applyNumberFormat="1" applyFont="1" applyFill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2" borderId="66" xfId="0" applyNumberFormat="1" applyFont="1" applyFill="1" applyBorder="1" applyAlignment="1">
      <alignment vertical="center"/>
    </xf>
    <xf numFmtId="176" fontId="3" fillId="0" borderId="67" xfId="0" applyNumberFormat="1" applyFont="1" applyBorder="1" applyAlignment="1">
      <alignment vertical="center"/>
    </xf>
    <xf numFmtId="176" fontId="5" fillId="2" borderId="56" xfId="0" applyNumberFormat="1" applyFont="1" applyFill="1" applyBorder="1">
      <alignment vertical="center"/>
    </xf>
    <xf numFmtId="176" fontId="5" fillId="0" borderId="57" xfId="0" applyNumberFormat="1" applyFont="1" applyBorder="1">
      <alignment vertical="center"/>
    </xf>
    <xf numFmtId="176" fontId="5" fillId="2" borderId="58" xfId="0" applyNumberFormat="1" applyFont="1" applyFill="1" applyBorder="1" applyAlignment="1">
      <alignment vertical="center"/>
    </xf>
    <xf numFmtId="176" fontId="5" fillId="0" borderId="59" xfId="0" applyNumberFormat="1" applyFont="1" applyBorder="1" applyAlignment="1">
      <alignment vertical="center"/>
    </xf>
    <xf numFmtId="176" fontId="5" fillId="2" borderId="66" xfId="0" applyNumberFormat="1" applyFont="1" applyFill="1" applyBorder="1" applyAlignment="1">
      <alignment vertical="center"/>
    </xf>
    <xf numFmtId="176" fontId="5" fillId="0" borderId="67" xfId="0" applyNumberFormat="1" applyFont="1" applyBorder="1" applyAlignment="1">
      <alignment vertical="center"/>
    </xf>
    <xf numFmtId="176" fontId="12" fillId="2" borderId="56" xfId="0" applyNumberFormat="1" applyFont="1" applyFill="1" applyBorder="1">
      <alignment vertical="center"/>
    </xf>
    <xf numFmtId="176" fontId="12" fillId="0" borderId="57" xfId="0" applyNumberFormat="1" applyFont="1" applyBorder="1">
      <alignment vertical="center"/>
    </xf>
    <xf numFmtId="176" fontId="12" fillId="2" borderId="58" xfId="0" applyNumberFormat="1" applyFont="1" applyFill="1" applyBorder="1" applyAlignment="1">
      <alignment vertical="center"/>
    </xf>
    <xf numFmtId="176" fontId="12" fillId="0" borderId="59" xfId="0" applyNumberFormat="1" applyFont="1" applyBorder="1" applyAlignment="1">
      <alignment vertical="center"/>
    </xf>
    <xf numFmtId="176" fontId="12" fillId="2" borderId="66" xfId="0" applyNumberFormat="1" applyFont="1" applyFill="1" applyBorder="1" applyAlignment="1">
      <alignment vertical="center"/>
    </xf>
    <xf numFmtId="176" fontId="12" fillId="0" borderId="6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176" fontId="5" fillId="0" borderId="47" xfId="0" applyNumberFormat="1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5" fillId="3" borderId="68" xfId="0" applyNumberFormat="1" applyFont="1" applyFill="1" applyBorder="1">
      <alignment vertical="center"/>
    </xf>
    <xf numFmtId="176" fontId="5" fillId="3" borderId="69" xfId="0" applyNumberFormat="1" applyFont="1" applyFill="1" applyBorder="1" applyAlignment="1">
      <alignment vertical="center"/>
    </xf>
    <xf numFmtId="176" fontId="5" fillId="3" borderId="70" xfId="0" applyNumberFormat="1" applyFont="1" applyFill="1" applyBorder="1" applyAlignment="1">
      <alignment vertical="center"/>
    </xf>
    <xf numFmtId="176" fontId="5" fillId="3" borderId="71" xfId="0" applyNumberFormat="1" applyFont="1" applyFill="1" applyBorder="1">
      <alignment vertical="center"/>
    </xf>
    <xf numFmtId="176" fontId="5" fillId="3" borderId="72" xfId="0" applyNumberFormat="1" applyFont="1" applyFill="1" applyBorder="1" applyAlignment="1">
      <alignment vertical="center"/>
    </xf>
    <xf numFmtId="176" fontId="5" fillId="3" borderId="73" xfId="0" applyNumberFormat="1" applyFont="1" applyFill="1" applyBorder="1">
      <alignment vertical="center"/>
    </xf>
    <xf numFmtId="176" fontId="5" fillId="3" borderId="74" xfId="0" applyNumberFormat="1" applyFont="1" applyFill="1" applyBorder="1" applyAlignment="1">
      <alignment vertical="center"/>
    </xf>
    <xf numFmtId="176" fontId="14" fillId="3" borderId="71" xfId="0" applyNumberFormat="1" applyFont="1" applyFill="1" applyBorder="1">
      <alignment vertical="center"/>
    </xf>
    <xf numFmtId="176" fontId="14" fillId="3" borderId="69" xfId="0" applyNumberFormat="1" applyFont="1" applyFill="1" applyBorder="1" applyAlignment="1">
      <alignment vertical="center"/>
    </xf>
    <xf numFmtId="176" fontId="14" fillId="3" borderId="74" xfId="0" applyNumberFormat="1" applyFont="1" applyFill="1" applyBorder="1" applyAlignment="1">
      <alignment vertical="center"/>
    </xf>
    <xf numFmtId="176" fontId="12" fillId="3" borderId="71" xfId="0" applyNumberFormat="1" applyFont="1" applyFill="1" applyBorder="1">
      <alignment vertical="center"/>
    </xf>
    <xf numFmtId="176" fontId="12" fillId="3" borderId="69" xfId="0" applyNumberFormat="1" applyFont="1" applyFill="1" applyBorder="1" applyAlignment="1">
      <alignment vertical="center"/>
    </xf>
    <xf numFmtId="176" fontId="12" fillId="3" borderId="74" xfId="0" applyNumberFormat="1" applyFont="1" applyFill="1" applyBorder="1" applyAlignment="1">
      <alignment vertical="center"/>
    </xf>
    <xf numFmtId="176" fontId="3" fillId="3" borderId="71" xfId="0" applyNumberFormat="1" applyFont="1" applyFill="1" applyBorder="1">
      <alignment vertical="center"/>
    </xf>
    <xf numFmtId="176" fontId="3" fillId="3" borderId="69" xfId="0" applyNumberFormat="1" applyFont="1" applyFill="1" applyBorder="1" applyAlignment="1">
      <alignment vertical="center"/>
    </xf>
    <xf numFmtId="176" fontId="3" fillId="3" borderId="74" xfId="0" applyNumberFormat="1" applyFont="1" applyFill="1" applyBorder="1" applyAlignment="1">
      <alignment vertical="center"/>
    </xf>
    <xf numFmtId="176" fontId="3" fillId="2" borderId="75" xfId="0" applyNumberFormat="1" applyFont="1" applyFill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176" fontId="3" fillId="2" borderId="77" xfId="0" applyNumberFormat="1" applyFont="1" applyFill="1" applyBorder="1" applyAlignment="1">
      <alignment vertical="center"/>
    </xf>
    <xf numFmtId="176" fontId="3" fillId="0" borderId="78" xfId="0" applyNumberFormat="1" applyFont="1" applyBorder="1" applyAlignment="1">
      <alignment vertical="center"/>
    </xf>
    <xf numFmtId="176" fontId="3" fillId="3" borderId="72" xfId="0" applyNumberFormat="1" applyFont="1" applyFill="1" applyBorder="1" applyAlignment="1">
      <alignment vertical="center"/>
    </xf>
    <xf numFmtId="176" fontId="3" fillId="2" borderId="79" xfId="0" applyNumberFormat="1" applyFont="1" applyFill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2" borderId="81" xfId="0" applyNumberFormat="1" applyFont="1" applyFill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71" xfId="0" applyNumberFormat="1" applyFont="1" applyBorder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3" borderId="16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176" fontId="3" fillId="3" borderId="22" xfId="0" applyNumberFormat="1" applyFont="1" applyFill="1" applyBorder="1" applyAlignment="1">
      <alignment vertical="center"/>
    </xf>
    <xf numFmtId="176" fontId="3" fillId="3" borderId="50" xfId="0" applyNumberFormat="1" applyFont="1" applyFill="1" applyBorder="1" applyAlignment="1">
      <alignment vertical="center"/>
    </xf>
    <xf numFmtId="176" fontId="3" fillId="3" borderId="56" xfId="0" applyNumberFormat="1" applyFont="1" applyFill="1" applyBorder="1">
      <alignment vertical="center"/>
    </xf>
    <xf numFmtId="176" fontId="3" fillId="0" borderId="83" xfId="0" applyNumberFormat="1" applyFont="1" applyBorder="1">
      <alignment vertical="center"/>
    </xf>
    <xf numFmtId="176" fontId="3" fillId="3" borderId="58" xfId="0" applyNumberFormat="1" applyFont="1" applyFill="1" applyBorder="1" applyAlignment="1">
      <alignment vertical="center"/>
    </xf>
    <xf numFmtId="176" fontId="3" fillId="0" borderId="84" xfId="0" applyNumberFormat="1" applyFont="1" applyBorder="1" applyAlignment="1">
      <alignment vertical="center"/>
    </xf>
    <xf numFmtId="176" fontId="3" fillId="3" borderId="64" xfId="0" applyNumberFormat="1" applyFont="1" applyFill="1" applyBorder="1" applyAlignment="1">
      <alignment vertical="center"/>
    </xf>
    <xf numFmtId="176" fontId="3" fillId="0" borderId="85" xfId="0" applyNumberFormat="1" applyFont="1" applyBorder="1" applyAlignment="1">
      <alignment vertical="center"/>
    </xf>
    <xf numFmtId="176" fontId="3" fillId="3" borderId="60" xfId="0" applyNumberFormat="1" applyFont="1" applyFill="1" applyBorder="1" applyAlignment="1">
      <alignment vertical="center"/>
    </xf>
    <xf numFmtId="176" fontId="3" fillId="0" borderId="86" xfId="0" applyNumberFormat="1" applyFont="1" applyBorder="1" applyAlignment="1">
      <alignment vertical="center"/>
    </xf>
    <xf numFmtId="176" fontId="3" fillId="3" borderId="62" xfId="0" applyNumberFormat="1" applyFont="1" applyFill="1" applyBorder="1">
      <alignment vertical="center"/>
    </xf>
    <xf numFmtId="176" fontId="3" fillId="0" borderId="87" xfId="0" applyNumberFormat="1" applyFont="1" applyBorder="1">
      <alignment vertical="center"/>
    </xf>
    <xf numFmtId="176" fontId="3" fillId="3" borderId="66" xfId="0" applyNumberFormat="1" applyFont="1" applyFill="1" applyBorder="1" applyAlignment="1">
      <alignment vertical="center"/>
    </xf>
    <xf numFmtId="176" fontId="3" fillId="0" borderId="88" xfId="0" applyNumberFormat="1" applyFont="1" applyBorder="1" applyAlignment="1">
      <alignment vertical="center"/>
    </xf>
    <xf numFmtId="176" fontId="8" fillId="3" borderId="56" xfId="0" applyNumberFormat="1" applyFont="1" applyFill="1" applyBorder="1">
      <alignment vertical="center"/>
    </xf>
    <xf numFmtId="176" fontId="8" fillId="0" borderId="83" xfId="0" applyNumberFormat="1" applyFont="1" applyBorder="1">
      <alignment vertical="center"/>
    </xf>
    <xf numFmtId="176" fontId="8" fillId="3" borderId="58" xfId="0" applyNumberFormat="1" applyFont="1" applyFill="1" applyBorder="1" applyAlignment="1">
      <alignment vertical="center"/>
    </xf>
    <xf numFmtId="176" fontId="8" fillId="0" borderId="84" xfId="0" applyNumberFormat="1" applyFont="1" applyBorder="1" applyAlignment="1">
      <alignment vertical="center"/>
    </xf>
    <xf numFmtId="176" fontId="8" fillId="3" borderId="66" xfId="0" applyNumberFormat="1" applyFont="1" applyFill="1" applyBorder="1" applyAlignment="1">
      <alignment vertical="center"/>
    </xf>
    <xf numFmtId="176" fontId="8" fillId="0" borderId="88" xfId="0" applyNumberFormat="1" applyFont="1" applyBorder="1" applyAlignment="1">
      <alignment vertical="center"/>
    </xf>
    <xf numFmtId="176" fontId="12" fillId="3" borderId="56" xfId="0" applyNumberFormat="1" applyFont="1" applyFill="1" applyBorder="1">
      <alignment vertical="center"/>
    </xf>
    <xf numFmtId="176" fontId="12" fillId="0" borderId="83" xfId="0" applyNumberFormat="1" applyFont="1" applyBorder="1">
      <alignment vertical="center"/>
    </xf>
    <xf numFmtId="176" fontId="12" fillId="3" borderId="58" xfId="0" applyNumberFormat="1" applyFont="1" applyFill="1" applyBorder="1" applyAlignment="1">
      <alignment vertical="center"/>
    </xf>
    <xf numFmtId="176" fontId="12" fillId="0" borderId="84" xfId="0" applyNumberFormat="1" applyFont="1" applyBorder="1" applyAlignment="1">
      <alignment vertical="center"/>
    </xf>
    <xf numFmtId="176" fontId="12" fillId="3" borderId="66" xfId="0" applyNumberFormat="1" applyFont="1" applyFill="1" applyBorder="1" applyAlignment="1">
      <alignment vertical="center"/>
    </xf>
    <xf numFmtId="176" fontId="12" fillId="0" borderId="88" xfId="0" applyNumberFormat="1" applyFont="1" applyBorder="1" applyAlignment="1">
      <alignment vertical="center"/>
    </xf>
    <xf numFmtId="176" fontId="14" fillId="3" borderId="56" xfId="0" applyNumberFormat="1" applyFont="1" applyFill="1" applyBorder="1">
      <alignment vertical="center"/>
    </xf>
    <xf numFmtId="176" fontId="14" fillId="0" borderId="83" xfId="0" applyNumberFormat="1" applyFont="1" applyBorder="1">
      <alignment vertical="center"/>
    </xf>
    <xf numFmtId="176" fontId="14" fillId="3" borderId="58" xfId="0" applyNumberFormat="1" applyFont="1" applyFill="1" applyBorder="1" applyAlignment="1">
      <alignment vertical="center"/>
    </xf>
    <xf numFmtId="176" fontId="14" fillId="0" borderId="84" xfId="0" applyNumberFormat="1" applyFont="1" applyBorder="1" applyAlignment="1">
      <alignment vertical="center"/>
    </xf>
    <xf numFmtId="176" fontId="14" fillId="3" borderId="66" xfId="0" applyNumberFormat="1" applyFont="1" applyFill="1" applyBorder="1" applyAlignment="1">
      <alignment vertical="center"/>
    </xf>
    <xf numFmtId="176" fontId="14" fillId="0" borderId="88" xfId="0" applyNumberFormat="1" applyFont="1" applyBorder="1" applyAlignment="1">
      <alignment vertical="center"/>
    </xf>
    <xf numFmtId="176" fontId="3" fillId="0" borderId="89" xfId="0" applyNumberFormat="1" applyFont="1" applyBorder="1">
      <alignment vertical="center"/>
    </xf>
    <xf numFmtId="176" fontId="3" fillId="0" borderId="90" xfId="0" applyNumberFormat="1" applyFont="1" applyBorder="1" applyAlignment="1">
      <alignment vertical="center"/>
    </xf>
    <xf numFmtId="176" fontId="3" fillId="0" borderId="9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5" fillId="3" borderId="92" xfId="0" applyNumberFormat="1" applyFont="1" applyFill="1" applyBorder="1">
      <alignment vertical="center"/>
    </xf>
    <xf numFmtId="176" fontId="5" fillId="3" borderId="93" xfId="0" applyNumberFormat="1" applyFont="1" applyFill="1" applyBorder="1" applyAlignment="1">
      <alignment vertical="center"/>
    </xf>
    <xf numFmtId="176" fontId="5" fillId="3" borderId="94" xfId="0" applyNumberFormat="1" applyFont="1" applyFill="1" applyBorder="1" applyAlignment="1">
      <alignment vertical="center"/>
    </xf>
    <xf numFmtId="176" fontId="5" fillId="3" borderId="95" xfId="0" applyNumberFormat="1" applyFont="1" applyFill="1" applyBorder="1">
      <alignment vertical="center"/>
    </xf>
    <xf numFmtId="176" fontId="5" fillId="3" borderId="96" xfId="0" applyNumberFormat="1" applyFont="1" applyFill="1" applyBorder="1" applyAlignment="1">
      <alignment vertical="center"/>
    </xf>
    <xf numFmtId="176" fontId="5" fillId="3" borderId="97" xfId="0" applyNumberFormat="1" applyFont="1" applyFill="1" applyBorder="1">
      <alignment vertical="center"/>
    </xf>
    <xf numFmtId="176" fontId="5" fillId="3" borderId="98" xfId="0" applyNumberFormat="1" applyFont="1" applyFill="1" applyBorder="1" applyAlignment="1">
      <alignment vertical="center"/>
    </xf>
    <xf numFmtId="176" fontId="14" fillId="3" borderId="95" xfId="0" applyNumberFormat="1" applyFont="1" applyFill="1" applyBorder="1">
      <alignment vertical="center"/>
    </xf>
    <xf numFmtId="176" fontId="14" fillId="3" borderId="93" xfId="0" applyNumberFormat="1" applyFont="1" applyFill="1" applyBorder="1" applyAlignment="1">
      <alignment vertical="center"/>
    </xf>
    <xf numFmtId="176" fontId="14" fillId="3" borderId="98" xfId="0" applyNumberFormat="1" applyFont="1" applyFill="1" applyBorder="1" applyAlignment="1">
      <alignment vertical="center"/>
    </xf>
    <xf numFmtId="176" fontId="12" fillId="3" borderId="95" xfId="0" applyNumberFormat="1" applyFont="1" applyFill="1" applyBorder="1">
      <alignment vertical="center"/>
    </xf>
    <xf numFmtId="176" fontId="12" fillId="3" borderId="93" xfId="0" applyNumberFormat="1" applyFont="1" applyFill="1" applyBorder="1" applyAlignment="1">
      <alignment vertical="center"/>
    </xf>
    <xf numFmtId="176" fontId="12" fillId="3" borderId="98" xfId="0" applyNumberFormat="1" applyFont="1" applyFill="1" applyBorder="1" applyAlignment="1">
      <alignment vertical="center"/>
    </xf>
    <xf numFmtId="176" fontId="3" fillId="3" borderId="95" xfId="0" applyNumberFormat="1" applyFont="1" applyFill="1" applyBorder="1">
      <alignment vertical="center"/>
    </xf>
    <xf numFmtId="176" fontId="3" fillId="3" borderId="93" xfId="0" applyNumberFormat="1" applyFont="1" applyFill="1" applyBorder="1" applyAlignment="1">
      <alignment vertical="center"/>
    </xf>
    <xf numFmtId="176" fontId="3" fillId="3" borderId="98" xfId="0" applyNumberFormat="1" applyFont="1" applyFill="1" applyBorder="1" applyAlignment="1">
      <alignment vertical="center"/>
    </xf>
    <xf numFmtId="176" fontId="3" fillId="3" borderId="96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176" fontId="3" fillId="2" borderId="102" xfId="0" applyNumberFormat="1" applyFont="1" applyFill="1" applyBorder="1" applyAlignment="1">
      <alignment horizontal="center" vertical="center"/>
    </xf>
    <xf numFmtId="176" fontId="3" fillId="2" borderId="89" xfId="0" applyNumberFormat="1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 wrapText="1"/>
    </xf>
    <xf numFmtId="0" fontId="3" fillId="2" borderId="104" xfId="0" applyFont="1" applyFill="1" applyBorder="1" applyAlignment="1">
      <alignment horizontal="center" vertical="center" wrapText="1"/>
    </xf>
    <xf numFmtId="176" fontId="3" fillId="2" borderId="105" xfId="0" applyNumberFormat="1" applyFont="1" applyFill="1" applyBorder="1" applyAlignment="1">
      <alignment horizontal="center" vertical="center"/>
    </xf>
    <xf numFmtId="176" fontId="3" fillId="2" borderId="106" xfId="0" applyNumberFormat="1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176" fontId="3" fillId="2" borderId="105" xfId="0" applyNumberFormat="1" applyFont="1" applyFill="1" applyBorder="1" applyAlignment="1">
      <alignment vertical="center"/>
    </xf>
    <xf numFmtId="176" fontId="3" fillId="2" borderId="109" xfId="0" applyNumberFormat="1" applyFont="1" applyFill="1" applyBorder="1" applyAlignment="1">
      <alignment vertical="center"/>
    </xf>
    <xf numFmtId="176" fontId="3" fillId="2" borderId="106" xfId="0" applyNumberFormat="1" applyFont="1" applyFill="1" applyBorder="1" applyAlignment="1">
      <alignment vertical="center"/>
    </xf>
    <xf numFmtId="176" fontId="14" fillId="2" borderId="105" xfId="0" applyNumberFormat="1" applyFont="1" applyFill="1" applyBorder="1" applyAlignment="1">
      <alignment vertical="center"/>
    </xf>
    <xf numFmtId="176" fontId="14" fillId="2" borderId="106" xfId="0" applyNumberFormat="1" applyFont="1" applyFill="1" applyBorder="1" applyAlignment="1">
      <alignment vertical="center"/>
    </xf>
    <xf numFmtId="0" fontId="14" fillId="2" borderId="103" xfId="0" applyFont="1" applyFill="1" applyBorder="1" applyAlignment="1">
      <alignment horizontal="center" vertical="center" wrapText="1"/>
    </xf>
    <xf numFmtId="0" fontId="14" fillId="2" borderId="104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118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121" xfId="0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/>
    </xf>
    <xf numFmtId="0" fontId="3" fillId="2" borderId="113" xfId="0" applyFont="1" applyFill="1" applyBorder="1" applyAlignment="1">
      <alignment horizontal="center" vertical="center"/>
    </xf>
    <xf numFmtId="0" fontId="11" fillId="2" borderId="122" xfId="0" applyFont="1" applyFill="1" applyBorder="1" applyAlignment="1">
      <alignment horizontal="center" vertical="center"/>
    </xf>
    <xf numFmtId="0" fontId="11" fillId="2" borderId="114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 wrapText="1"/>
    </xf>
    <xf numFmtId="0" fontId="3" fillId="2" borderId="117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111" xfId="0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8" fillId="2" borderId="107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176" fontId="3" fillId="2" borderId="109" xfId="0" applyNumberFormat="1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4" xfId="0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8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0"/>
  <sheetViews>
    <sheetView tabSelected="1" zoomScaleNormal="100" zoomScaleSheetLayoutView="160" workbookViewId="0">
      <pane xSplit="3" ySplit="3" topLeftCell="D64" activePane="bottomRight" state="frozen"/>
      <selection pane="topRight" activeCell="D1" sqref="D1"/>
      <selection pane="bottomLeft" activeCell="A4" sqref="A4"/>
      <selection pane="bottomRight" activeCell="A76" sqref="A76"/>
    </sheetView>
  </sheetViews>
  <sheetFormatPr defaultRowHeight="13.5" x14ac:dyDescent="0.15"/>
  <cols>
    <col min="1" max="2" width="6.625" customWidth="1"/>
    <col min="3" max="3" width="8.875" style="10" customWidth="1"/>
    <col min="4" max="17" width="6.625" customWidth="1"/>
    <col min="18" max="19" width="6.625" style="77" customWidth="1"/>
    <col min="20" max="27" width="6.625" customWidth="1"/>
    <col min="28" max="33" width="8.25" customWidth="1"/>
    <col min="34" max="35" width="8.5" style="10" customWidth="1"/>
  </cols>
  <sheetData>
    <row r="1" spans="1:37" ht="36" customHeight="1" thickBot="1" x14ac:dyDescent="0.2">
      <c r="A1" s="3" t="s">
        <v>33</v>
      </c>
      <c r="B1" s="2"/>
      <c r="C1" s="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5"/>
      <c r="S1" s="7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8"/>
      <c r="AI1" s="8"/>
    </row>
    <row r="2" spans="1:37" ht="30" customHeight="1" x14ac:dyDescent="0.15">
      <c r="A2" s="15"/>
      <c r="B2" s="16"/>
      <c r="C2" s="16"/>
      <c r="D2" s="285" t="s">
        <v>7</v>
      </c>
      <c r="E2" s="286"/>
      <c r="F2" s="299" t="s">
        <v>31</v>
      </c>
      <c r="G2" s="280"/>
      <c r="H2" s="285" t="s">
        <v>24</v>
      </c>
      <c r="I2" s="286"/>
      <c r="J2" s="285" t="s">
        <v>38</v>
      </c>
      <c r="K2" s="286"/>
      <c r="L2" s="285" t="s">
        <v>8</v>
      </c>
      <c r="M2" s="286"/>
      <c r="N2" s="279" t="s">
        <v>9</v>
      </c>
      <c r="O2" s="280"/>
      <c r="P2" s="285" t="s">
        <v>17</v>
      </c>
      <c r="Q2" s="286"/>
      <c r="R2" s="292" t="s">
        <v>25</v>
      </c>
      <c r="S2" s="293"/>
      <c r="T2" s="292" t="s">
        <v>48</v>
      </c>
      <c r="U2" s="293"/>
      <c r="V2" s="296" t="s">
        <v>35</v>
      </c>
      <c r="W2" s="293"/>
      <c r="X2" s="279" t="s">
        <v>43</v>
      </c>
      <c r="Y2" s="280"/>
      <c r="Z2" s="285" t="s">
        <v>10</v>
      </c>
      <c r="AA2" s="286"/>
      <c r="AB2" s="285" t="s">
        <v>11</v>
      </c>
      <c r="AC2" s="280"/>
      <c r="AD2" s="285" t="s">
        <v>39</v>
      </c>
      <c r="AE2" s="286"/>
      <c r="AF2" s="281" t="s">
        <v>45</v>
      </c>
      <c r="AG2" s="282"/>
      <c r="AH2" s="297" t="s">
        <v>13</v>
      </c>
      <c r="AI2" s="298"/>
      <c r="AJ2" s="275" t="s">
        <v>12</v>
      </c>
      <c r="AK2" s="276"/>
    </row>
    <row r="3" spans="1:37" ht="30" customHeight="1" thickBot="1" x14ac:dyDescent="0.2">
      <c r="A3" s="13" t="s">
        <v>4</v>
      </c>
      <c r="B3" s="11"/>
      <c r="C3" s="12"/>
      <c r="D3" s="6" t="s">
        <v>5</v>
      </c>
      <c r="E3" s="7" t="s">
        <v>6</v>
      </c>
      <c r="F3" s="4" t="s">
        <v>5</v>
      </c>
      <c r="G3" s="5" t="s">
        <v>6</v>
      </c>
      <c r="H3" s="6" t="s">
        <v>5</v>
      </c>
      <c r="I3" s="7" t="s">
        <v>6</v>
      </c>
      <c r="J3" s="6" t="s">
        <v>5</v>
      </c>
      <c r="K3" s="7" t="s">
        <v>6</v>
      </c>
      <c r="L3" s="6" t="s">
        <v>5</v>
      </c>
      <c r="M3" s="7" t="s">
        <v>6</v>
      </c>
      <c r="N3" s="4" t="s">
        <v>5</v>
      </c>
      <c r="O3" s="5" t="s">
        <v>6</v>
      </c>
      <c r="P3" s="6" t="s">
        <v>5</v>
      </c>
      <c r="Q3" s="7" t="s">
        <v>6</v>
      </c>
      <c r="R3" s="86" t="s">
        <v>5</v>
      </c>
      <c r="S3" s="87" t="s">
        <v>6</v>
      </c>
      <c r="T3" s="86" t="s">
        <v>5</v>
      </c>
      <c r="U3" s="87" t="s">
        <v>6</v>
      </c>
      <c r="V3" s="230" t="s">
        <v>5</v>
      </c>
      <c r="W3" s="164" t="s">
        <v>6</v>
      </c>
      <c r="X3" s="6" t="s">
        <v>5</v>
      </c>
      <c r="Y3" s="5" t="s">
        <v>6</v>
      </c>
      <c r="Z3" s="6" t="s">
        <v>5</v>
      </c>
      <c r="AA3" s="5" t="s">
        <v>6</v>
      </c>
      <c r="AB3" s="6" t="s">
        <v>5</v>
      </c>
      <c r="AC3" s="5" t="s">
        <v>6</v>
      </c>
      <c r="AD3" s="6" t="s">
        <v>5</v>
      </c>
      <c r="AE3" s="7" t="s">
        <v>6</v>
      </c>
      <c r="AF3" s="6" t="s">
        <v>5</v>
      </c>
      <c r="AG3" s="7" t="s">
        <v>6</v>
      </c>
      <c r="AH3" s="13" t="s">
        <v>5</v>
      </c>
      <c r="AI3" s="14" t="s">
        <v>6</v>
      </c>
      <c r="AJ3" s="277"/>
      <c r="AK3" s="278"/>
    </row>
    <row r="4" spans="1:37" ht="18.75" customHeight="1" thickTop="1" x14ac:dyDescent="0.15">
      <c r="A4" s="256" t="s">
        <v>0</v>
      </c>
      <c r="B4" s="288" t="s">
        <v>22</v>
      </c>
      <c r="C4" s="289"/>
      <c r="D4" s="23">
        <v>1</v>
      </c>
      <c r="E4" s="24"/>
      <c r="F4" s="25"/>
      <c r="G4" s="26">
        <v>1</v>
      </c>
      <c r="H4" s="23"/>
      <c r="I4" s="27"/>
      <c r="J4" s="23"/>
      <c r="K4" s="27"/>
      <c r="L4" s="23">
        <v>1</v>
      </c>
      <c r="M4" s="27">
        <v>5</v>
      </c>
      <c r="N4" s="25">
        <v>2</v>
      </c>
      <c r="O4" s="26">
        <v>1</v>
      </c>
      <c r="P4" s="23"/>
      <c r="Q4" s="27"/>
      <c r="R4" s="78"/>
      <c r="S4" s="79"/>
      <c r="T4" s="231"/>
      <c r="U4" s="67"/>
      <c r="V4" s="165"/>
      <c r="W4" s="68"/>
      <c r="X4" s="23"/>
      <c r="Y4" s="26"/>
      <c r="Z4" s="23">
        <v>1</v>
      </c>
      <c r="AA4" s="26"/>
      <c r="AB4" s="23"/>
      <c r="AC4" s="26">
        <v>1</v>
      </c>
      <c r="AD4" s="193"/>
      <c r="AE4" s="43"/>
      <c r="AF4" s="197"/>
      <c r="AG4" s="198"/>
      <c r="AH4" s="28">
        <f t="shared" ref="AH4:AH27" si="0">D4+F4+L4+N4+P4+Z4+AB4</f>
        <v>5</v>
      </c>
      <c r="AI4" s="29">
        <f t="shared" ref="AI4:AI27" si="1">E4+G4+M4+O4+Q4+AA4+AC4</f>
        <v>8</v>
      </c>
      <c r="AJ4" s="250">
        <f t="shared" ref="AJ4:AJ13" si="2">AH4+AI4</f>
        <v>13</v>
      </c>
      <c r="AK4" s="251"/>
    </row>
    <row r="5" spans="1:37" ht="18.75" customHeight="1" x14ac:dyDescent="0.15">
      <c r="A5" s="257"/>
      <c r="B5" s="252" t="s">
        <v>18</v>
      </c>
      <c r="C5" s="17" t="s">
        <v>20</v>
      </c>
      <c r="D5" s="30">
        <v>2200</v>
      </c>
      <c r="E5" s="31"/>
      <c r="F5" s="32"/>
      <c r="G5" s="33">
        <v>1400</v>
      </c>
      <c r="H5" s="30"/>
      <c r="I5" s="31"/>
      <c r="J5" s="30"/>
      <c r="K5" s="31"/>
      <c r="L5" s="30">
        <v>4800</v>
      </c>
      <c r="M5" s="31">
        <v>4200</v>
      </c>
      <c r="N5" s="32">
        <v>4000</v>
      </c>
      <c r="O5" s="33">
        <v>500</v>
      </c>
      <c r="P5" s="30"/>
      <c r="Q5" s="31"/>
      <c r="R5" s="69"/>
      <c r="S5" s="70"/>
      <c r="T5" s="232"/>
      <c r="U5" s="70"/>
      <c r="V5" s="166"/>
      <c r="W5" s="71"/>
      <c r="X5" s="30"/>
      <c r="Y5" s="33"/>
      <c r="Z5" s="30">
        <v>11400</v>
      </c>
      <c r="AA5" s="33"/>
      <c r="AB5" s="30"/>
      <c r="AC5" s="33">
        <v>500</v>
      </c>
      <c r="AD5" s="30"/>
      <c r="AE5" s="31"/>
      <c r="AF5" s="199"/>
      <c r="AG5" s="200"/>
      <c r="AH5" s="34">
        <f t="shared" si="0"/>
        <v>22400</v>
      </c>
      <c r="AI5" s="35">
        <f t="shared" si="1"/>
        <v>6600</v>
      </c>
      <c r="AJ5" s="34">
        <f t="shared" si="2"/>
        <v>29000</v>
      </c>
      <c r="AK5" s="261">
        <f>SUM(AJ5:AJ6)</f>
        <v>32420</v>
      </c>
    </row>
    <row r="6" spans="1:37" ht="18.75" customHeight="1" thickBot="1" x14ac:dyDescent="0.2">
      <c r="A6" s="257"/>
      <c r="B6" s="291"/>
      <c r="C6" s="18" t="s">
        <v>21</v>
      </c>
      <c r="D6" s="36"/>
      <c r="E6" s="37"/>
      <c r="F6" s="38"/>
      <c r="G6" s="39"/>
      <c r="H6" s="36"/>
      <c r="I6" s="37"/>
      <c r="J6" s="36"/>
      <c r="K6" s="37"/>
      <c r="L6" s="36"/>
      <c r="M6" s="37"/>
      <c r="N6" s="38"/>
      <c r="O6" s="39"/>
      <c r="P6" s="36"/>
      <c r="Q6" s="37"/>
      <c r="R6" s="80"/>
      <c r="S6" s="81"/>
      <c r="T6" s="233"/>
      <c r="U6" s="81"/>
      <c r="V6" s="167"/>
      <c r="W6" s="161"/>
      <c r="X6" s="36"/>
      <c r="Y6" s="39"/>
      <c r="Z6" s="36">
        <v>3420</v>
      </c>
      <c r="AA6" s="39"/>
      <c r="AB6" s="36"/>
      <c r="AC6" s="39"/>
      <c r="AD6" s="36"/>
      <c r="AE6" s="37"/>
      <c r="AF6" s="201"/>
      <c r="AG6" s="202"/>
      <c r="AH6" s="40">
        <f t="shared" si="0"/>
        <v>3420</v>
      </c>
      <c r="AI6" s="41">
        <f t="shared" si="1"/>
        <v>0</v>
      </c>
      <c r="AJ6" s="52">
        <f t="shared" si="2"/>
        <v>3420</v>
      </c>
      <c r="AK6" s="262"/>
    </row>
    <row r="7" spans="1:37" ht="18.75" customHeight="1" thickTop="1" x14ac:dyDescent="0.15">
      <c r="A7" s="256" t="s">
        <v>1</v>
      </c>
      <c r="B7" s="248" t="s">
        <v>22</v>
      </c>
      <c r="C7" s="249"/>
      <c r="D7" s="42"/>
      <c r="E7" s="43"/>
      <c r="F7" s="137"/>
      <c r="G7" s="138"/>
      <c r="H7" s="42"/>
      <c r="I7" s="43"/>
      <c r="J7" s="42"/>
      <c r="K7" s="43"/>
      <c r="L7" s="42"/>
      <c r="M7" s="43">
        <v>2</v>
      </c>
      <c r="N7" s="44">
        <v>1</v>
      </c>
      <c r="O7" s="45">
        <v>1</v>
      </c>
      <c r="P7" s="42"/>
      <c r="Q7" s="43"/>
      <c r="R7" s="66"/>
      <c r="S7" s="67"/>
      <c r="T7" s="234"/>
      <c r="U7" s="67"/>
      <c r="V7" s="168"/>
      <c r="W7" s="68"/>
      <c r="X7" s="42"/>
      <c r="Y7" s="45"/>
      <c r="Z7" s="42"/>
      <c r="AA7" s="45">
        <v>1</v>
      </c>
      <c r="AB7" s="42">
        <v>3</v>
      </c>
      <c r="AC7" s="45"/>
      <c r="AD7" s="42"/>
      <c r="AE7" s="43"/>
      <c r="AF7" s="197"/>
      <c r="AG7" s="198"/>
      <c r="AH7" s="46">
        <f t="shared" si="0"/>
        <v>4</v>
      </c>
      <c r="AI7" s="47">
        <f t="shared" si="1"/>
        <v>4</v>
      </c>
      <c r="AJ7" s="250">
        <f t="shared" si="2"/>
        <v>8</v>
      </c>
      <c r="AK7" s="251"/>
    </row>
    <row r="8" spans="1:37" ht="18.75" customHeight="1" x14ac:dyDescent="0.15">
      <c r="A8" s="257"/>
      <c r="B8" s="252" t="s">
        <v>18</v>
      </c>
      <c r="C8" s="17" t="s">
        <v>20</v>
      </c>
      <c r="D8" s="30"/>
      <c r="E8" s="31"/>
      <c r="F8" s="139"/>
      <c r="G8" s="140"/>
      <c r="H8" s="30"/>
      <c r="I8" s="31"/>
      <c r="J8" s="30"/>
      <c r="K8" s="31"/>
      <c r="L8" s="30"/>
      <c r="M8" s="31">
        <v>1700</v>
      </c>
      <c r="N8" s="32">
        <v>1000</v>
      </c>
      <c r="O8" s="33">
        <v>700</v>
      </c>
      <c r="P8" s="30"/>
      <c r="Q8" s="31"/>
      <c r="R8" s="69"/>
      <c r="S8" s="70"/>
      <c r="T8" s="232"/>
      <c r="U8" s="70"/>
      <c r="V8" s="166"/>
      <c r="W8" s="71"/>
      <c r="X8" s="30"/>
      <c r="Y8" s="33"/>
      <c r="Z8" s="30"/>
      <c r="AA8" s="33">
        <v>7500</v>
      </c>
      <c r="AB8" s="30">
        <v>5600</v>
      </c>
      <c r="AC8" s="33"/>
      <c r="AD8" s="30"/>
      <c r="AE8" s="31"/>
      <c r="AF8" s="199"/>
      <c r="AG8" s="200"/>
      <c r="AH8" s="34">
        <f t="shared" si="0"/>
        <v>6600</v>
      </c>
      <c r="AI8" s="35">
        <f t="shared" si="1"/>
        <v>9900</v>
      </c>
      <c r="AJ8" s="34">
        <f t="shared" si="2"/>
        <v>16500</v>
      </c>
      <c r="AK8" s="261">
        <f>SUM(AJ8:AJ9)</f>
        <v>18750</v>
      </c>
    </row>
    <row r="9" spans="1:37" ht="18.75" customHeight="1" thickBot="1" x14ac:dyDescent="0.2">
      <c r="A9" s="287"/>
      <c r="B9" s="290"/>
      <c r="C9" s="19" t="s">
        <v>21</v>
      </c>
      <c r="D9" s="48"/>
      <c r="E9" s="49"/>
      <c r="F9" s="141"/>
      <c r="G9" s="142"/>
      <c r="H9" s="48"/>
      <c r="I9" s="49"/>
      <c r="J9" s="48"/>
      <c r="K9" s="49"/>
      <c r="L9" s="48"/>
      <c r="M9" s="49"/>
      <c r="N9" s="50"/>
      <c r="O9" s="51"/>
      <c r="P9" s="48"/>
      <c r="Q9" s="49"/>
      <c r="R9" s="82"/>
      <c r="S9" s="83"/>
      <c r="T9" s="235"/>
      <c r="U9" s="83"/>
      <c r="V9" s="169"/>
      <c r="W9" s="162"/>
      <c r="X9" s="48"/>
      <c r="Y9" s="51"/>
      <c r="Z9" s="48"/>
      <c r="AA9" s="51">
        <v>2250</v>
      </c>
      <c r="AB9" s="48"/>
      <c r="AC9" s="51"/>
      <c r="AD9" s="48"/>
      <c r="AE9" s="49"/>
      <c r="AF9" s="203"/>
      <c r="AG9" s="204"/>
      <c r="AH9" s="52">
        <f t="shared" si="0"/>
        <v>0</v>
      </c>
      <c r="AI9" s="53">
        <f t="shared" si="1"/>
        <v>2250</v>
      </c>
      <c r="AJ9" s="52">
        <f t="shared" si="2"/>
        <v>2250</v>
      </c>
      <c r="AK9" s="262"/>
    </row>
    <row r="10" spans="1:37" ht="18.75" customHeight="1" thickTop="1" x14ac:dyDescent="0.15">
      <c r="A10" s="257" t="s">
        <v>2</v>
      </c>
      <c r="B10" s="273" t="s">
        <v>22</v>
      </c>
      <c r="C10" s="274"/>
      <c r="D10" s="54"/>
      <c r="E10" s="55"/>
      <c r="F10" s="143"/>
      <c r="G10" s="144"/>
      <c r="H10" s="54"/>
      <c r="I10" s="55"/>
      <c r="J10" s="54"/>
      <c r="K10" s="55"/>
      <c r="L10" s="54"/>
      <c r="M10" s="55">
        <v>1</v>
      </c>
      <c r="N10" s="56">
        <v>1</v>
      </c>
      <c r="O10" s="57">
        <v>1</v>
      </c>
      <c r="P10" s="54"/>
      <c r="Q10" s="55"/>
      <c r="R10" s="84"/>
      <c r="S10" s="85"/>
      <c r="T10" s="236"/>
      <c r="U10" s="85"/>
      <c r="V10" s="170"/>
      <c r="W10" s="163"/>
      <c r="X10" s="54"/>
      <c r="Y10" s="57"/>
      <c r="Z10" s="54"/>
      <c r="AA10" s="57">
        <v>1</v>
      </c>
      <c r="AB10" s="54">
        <v>3</v>
      </c>
      <c r="AC10" s="57">
        <v>2</v>
      </c>
      <c r="AD10" s="54"/>
      <c r="AE10" s="55"/>
      <c r="AF10" s="205"/>
      <c r="AG10" s="206"/>
      <c r="AH10" s="58">
        <f t="shared" si="0"/>
        <v>4</v>
      </c>
      <c r="AI10" s="59">
        <f t="shared" si="1"/>
        <v>5</v>
      </c>
      <c r="AJ10" s="250">
        <f t="shared" si="2"/>
        <v>9</v>
      </c>
      <c r="AK10" s="251"/>
    </row>
    <row r="11" spans="1:37" ht="18.75" customHeight="1" x14ac:dyDescent="0.15">
      <c r="A11" s="257"/>
      <c r="B11" s="283" t="s">
        <v>18</v>
      </c>
      <c r="C11" s="20" t="s">
        <v>20</v>
      </c>
      <c r="D11" s="30"/>
      <c r="E11" s="31"/>
      <c r="F11" s="139"/>
      <c r="G11" s="140"/>
      <c r="H11" s="30"/>
      <c r="I11" s="31"/>
      <c r="J11" s="30"/>
      <c r="K11" s="31"/>
      <c r="L11" s="30"/>
      <c r="M11" s="31">
        <v>800</v>
      </c>
      <c r="N11" s="32">
        <v>2200</v>
      </c>
      <c r="O11" s="33">
        <v>1000</v>
      </c>
      <c r="P11" s="30"/>
      <c r="Q11" s="31"/>
      <c r="R11" s="69"/>
      <c r="S11" s="70"/>
      <c r="T11" s="232"/>
      <c r="U11" s="70"/>
      <c r="V11" s="166"/>
      <c r="W11" s="71"/>
      <c r="X11" s="30"/>
      <c r="Y11" s="33"/>
      <c r="Z11" s="30"/>
      <c r="AA11" s="33">
        <v>1600</v>
      </c>
      <c r="AB11" s="30">
        <v>3600</v>
      </c>
      <c r="AC11" s="33">
        <v>1400</v>
      </c>
      <c r="AD11" s="30"/>
      <c r="AE11" s="31"/>
      <c r="AF11" s="199"/>
      <c r="AG11" s="200"/>
      <c r="AH11" s="34">
        <f t="shared" si="0"/>
        <v>5800</v>
      </c>
      <c r="AI11" s="35">
        <f t="shared" si="1"/>
        <v>4800</v>
      </c>
      <c r="AJ11" s="34">
        <f t="shared" si="2"/>
        <v>10600</v>
      </c>
      <c r="AK11" s="261">
        <f>SUM(AJ11:AJ12)</f>
        <v>11080</v>
      </c>
    </row>
    <row r="12" spans="1:37" ht="18.75" customHeight="1" thickBot="1" x14ac:dyDescent="0.2">
      <c r="A12" s="257"/>
      <c r="B12" s="284"/>
      <c r="C12" s="21" t="s">
        <v>21</v>
      </c>
      <c r="D12" s="36"/>
      <c r="E12" s="37"/>
      <c r="F12" s="145"/>
      <c r="G12" s="146"/>
      <c r="H12" s="36"/>
      <c r="I12" s="37"/>
      <c r="J12" s="36"/>
      <c r="K12" s="37"/>
      <c r="L12" s="36"/>
      <c r="M12" s="37"/>
      <c r="N12" s="38"/>
      <c r="O12" s="39"/>
      <c r="P12" s="36"/>
      <c r="Q12" s="37"/>
      <c r="R12" s="80"/>
      <c r="S12" s="81"/>
      <c r="T12" s="233"/>
      <c r="U12" s="81"/>
      <c r="V12" s="167"/>
      <c r="W12" s="161"/>
      <c r="X12" s="36"/>
      <c r="Y12" s="39"/>
      <c r="Z12" s="36"/>
      <c r="AA12" s="39">
        <v>480</v>
      </c>
      <c r="AB12" s="36"/>
      <c r="AC12" s="39"/>
      <c r="AD12" s="36"/>
      <c r="AE12" s="37"/>
      <c r="AF12" s="201"/>
      <c r="AG12" s="202"/>
      <c r="AH12" s="40">
        <f t="shared" si="0"/>
        <v>0</v>
      </c>
      <c r="AI12" s="41">
        <f t="shared" si="1"/>
        <v>480</v>
      </c>
      <c r="AJ12" s="40">
        <f t="shared" si="2"/>
        <v>480</v>
      </c>
      <c r="AK12" s="262"/>
    </row>
    <row r="13" spans="1:37" ht="18.75" customHeight="1" thickTop="1" x14ac:dyDescent="0.15">
      <c r="A13" s="256" t="s">
        <v>3</v>
      </c>
      <c r="B13" s="248" t="s">
        <v>22</v>
      </c>
      <c r="C13" s="249"/>
      <c r="D13" s="42"/>
      <c r="E13" s="43"/>
      <c r="F13" s="137"/>
      <c r="G13" s="138"/>
      <c r="H13" s="42"/>
      <c r="I13" s="43"/>
      <c r="J13" s="42"/>
      <c r="K13" s="43"/>
      <c r="L13" s="42">
        <v>1</v>
      </c>
      <c r="M13" s="43">
        <v>1</v>
      </c>
      <c r="N13" s="44">
        <v>4</v>
      </c>
      <c r="O13" s="45">
        <v>2</v>
      </c>
      <c r="P13" s="42">
        <v>1</v>
      </c>
      <c r="Q13" s="43"/>
      <c r="R13" s="66"/>
      <c r="S13" s="67"/>
      <c r="T13" s="234"/>
      <c r="U13" s="67"/>
      <c r="V13" s="168"/>
      <c r="W13" s="68"/>
      <c r="X13" s="42"/>
      <c r="Y13" s="45"/>
      <c r="Z13" s="42"/>
      <c r="AA13" s="45"/>
      <c r="AB13" s="42">
        <v>1</v>
      </c>
      <c r="AC13" s="45">
        <v>3</v>
      </c>
      <c r="AD13" s="42"/>
      <c r="AE13" s="43"/>
      <c r="AF13" s="197"/>
      <c r="AG13" s="198"/>
      <c r="AH13" s="46">
        <f t="shared" si="0"/>
        <v>7</v>
      </c>
      <c r="AI13" s="47">
        <f t="shared" si="1"/>
        <v>6</v>
      </c>
      <c r="AJ13" s="250">
        <f t="shared" si="2"/>
        <v>13</v>
      </c>
      <c r="AK13" s="251"/>
    </row>
    <row r="14" spans="1:37" ht="18.75" customHeight="1" x14ac:dyDescent="0.15">
      <c r="A14" s="257"/>
      <c r="B14" s="252" t="s">
        <v>18</v>
      </c>
      <c r="C14" s="17" t="s">
        <v>20</v>
      </c>
      <c r="D14" s="30"/>
      <c r="E14" s="31"/>
      <c r="F14" s="139"/>
      <c r="G14" s="140"/>
      <c r="H14" s="30"/>
      <c r="I14" s="31"/>
      <c r="J14" s="30"/>
      <c r="K14" s="31"/>
      <c r="L14" s="30">
        <v>6500</v>
      </c>
      <c r="M14" s="31">
        <v>900</v>
      </c>
      <c r="N14" s="32">
        <v>8200</v>
      </c>
      <c r="O14" s="33">
        <v>1800</v>
      </c>
      <c r="P14" s="30">
        <v>380</v>
      </c>
      <c r="Q14" s="31"/>
      <c r="R14" s="69"/>
      <c r="S14" s="70"/>
      <c r="T14" s="232"/>
      <c r="U14" s="70"/>
      <c r="V14" s="166"/>
      <c r="W14" s="71"/>
      <c r="X14" s="30"/>
      <c r="Y14" s="33"/>
      <c r="Z14" s="30"/>
      <c r="AA14" s="33"/>
      <c r="AB14" s="30">
        <v>2000</v>
      </c>
      <c r="AC14" s="33">
        <v>2200</v>
      </c>
      <c r="AD14" s="30"/>
      <c r="AE14" s="31"/>
      <c r="AF14" s="199"/>
      <c r="AG14" s="200"/>
      <c r="AH14" s="34">
        <f t="shared" si="0"/>
        <v>17080</v>
      </c>
      <c r="AI14" s="35">
        <f t="shared" si="1"/>
        <v>4900</v>
      </c>
      <c r="AJ14" s="34">
        <f t="shared" ref="AJ14:AJ22" si="3">AH14+AI14</f>
        <v>21980</v>
      </c>
      <c r="AK14" s="261">
        <f>SUM(AJ14:AJ15)</f>
        <v>21980</v>
      </c>
    </row>
    <row r="15" spans="1:37" ht="18.75" customHeight="1" thickBot="1" x14ac:dyDescent="0.2">
      <c r="A15" s="287"/>
      <c r="B15" s="290"/>
      <c r="C15" s="19" t="s">
        <v>21</v>
      </c>
      <c r="D15" s="48"/>
      <c r="E15" s="49"/>
      <c r="F15" s="141"/>
      <c r="G15" s="142"/>
      <c r="H15" s="48"/>
      <c r="I15" s="49"/>
      <c r="J15" s="48"/>
      <c r="K15" s="49"/>
      <c r="L15" s="48"/>
      <c r="M15" s="49"/>
      <c r="N15" s="50"/>
      <c r="O15" s="51"/>
      <c r="P15" s="48"/>
      <c r="Q15" s="49"/>
      <c r="R15" s="82"/>
      <c r="S15" s="83"/>
      <c r="T15" s="235"/>
      <c r="U15" s="83"/>
      <c r="V15" s="169"/>
      <c r="W15" s="162"/>
      <c r="X15" s="48"/>
      <c r="Y15" s="51"/>
      <c r="Z15" s="48"/>
      <c r="AA15" s="51"/>
      <c r="AB15" s="48"/>
      <c r="AC15" s="51"/>
      <c r="AD15" s="48"/>
      <c r="AE15" s="49"/>
      <c r="AF15" s="203"/>
      <c r="AG15" s="204"/>
      <c r="AH15" s="52">
        <f t="shared" si="0"/>
        <v>0</v>
      </c>
      <c r="AI15" s="53">
        <f t="shared" si="1"/>
        <v>0</v>
      </c>
      <c r="AJ15" s="52">
        <f t="shared" si="3"/>
        <v>0</v>
      </c>
      <c r="AK15" s="262"/>
    </row>
    <row r="16" spans="1:37" ht="18.75" customHeight="1" thickTop="1" x14ac:dyDescent="0.15">
      <c r="A16" s="257" t="s">
        <v>14</v>
      </c>
      <c r="B16" s="273" t="s">
        <v>22</v>
      </c>
      <c r="C16" s="274"/>
      <c r="D16" s="54"/>
      <c r="E16" s="55"/>
      <c r="F16" s="143"/>
      <c r="G16" s="144"/>
      <c r="H16" s="54"/>
      <c r="I16" s="55"/>
      <c r="J16" s="54"/>
      <c r="K16" s="55"/>
      <c r="L16" s="54"/>
      <c r="M16" s="55">
        <v>1</v>
      </c>
      <c r="N16" s="56">
        <v>2</v>
      </c>
      <c r="O16" s="57">
        <v>4</v>
      </c>
      <c r="P16" s="54">
        <v>2</v>
      </c>
      <c r="Q16" s="55"/>
      <c r="R16" s="84"/>
      <c r="S16" s="85"/>
      <c r="T16" s="236"/>
      <c r="U16" s="85"/>
      <c r="V16" s="170"/>
      <c r="W16" s="163"/>
      <c r="X16" s="54"/>
      <c r="Y16" s="57"/>
      <c r="Z16" s="54"/>
      <c r="AA16" s="57"/>
      <c r="AB16" s="54"/>
      <c r="AC16" s="57">
        <v>1</v>
      </c>
      <c r="AD16" s="54"/>
      <c r="AE16" s="55"/>
      <c r="AF16" s="205"/>
      <c r="AG16" s="206"/>
      <c r="AH16" s="58">
        <f t="shared" si="0"/>
        <v>4</v>
      </c>
      <c r="AI16" s="59">
        <f t="shared" si="1"/>
        <v>6</v>
      </c>
      <c r="AJ16" s="250">
        <f t="shared" si="3"/>
        <v>10</v>
      </c>
      <c r="AK16" s="251"/>
    </row>
    <row r="17" spans="1:37" ht="18.75" customHeight="1" x14ac:dyDescent="0.15">
      <c r="A17" s="257"/>
      <c r="B17" s="252" t="s">
        <v>18</v>
      </c>
      <c r="C17" s="17" t="s">
        <v>20</v>
      </c>
      <c r="D17" s="30"/>
      <c r="E17" s="31"/>
      <c r="F17" s="139"/>
      <c r="G17" s="140"/>
      <c r="H17" s="30"/>
      <c r="I17" s="31"/>
      <c r="J17" s="30"/>
      <c r="K17" s="31"/>
      <c r="L17" s="30"/>
      <c r="M17" s="31">
        <v>1400</v>
      </c>
      <c r="N17" s="32">
        <v>3100</v>
      </c>
      <c r="O17" s="33">
        <v>1500</v>
      </c>
      <c r="P17" s="30">
        <v>1080</v>
      </c>
      <c r="Q17" s="31"/>
      <c r="R17" s="69"/>
      <c r="S17" s="70"/>
      <c r="T17" s="232"/>
      <c r="U17" s="70"/>
      <c r="V17" s="166"/>
      <c r="W17" s="71"/>
      <c r="X17" s="30"/>
      <c r="Y17" s="33"/>
      <c r="Z17" s="30"/>
      <c r="AA17" s="33"/>
      <c r="AB17" s="30"/>
      <c r="AC17" s="33">
        <v>1200</v>
      </c>
      <c r="AD17" s="30"/>
      <c r="AE17" s="31"/>
      <c r="AF17" s="199"/>
      <c r="AG17" s="200"/>
      <c r="AH17" s="34">
        <f t="shared" si="0"/>
        <v>4180</v>
      </c>
      <c r="AI17" s="35">
        <f t="shared" si="1"/>
        <v>4100</v>
      </c>
      <c r="AJ17" s="34">
        <f t="shared" si="3"/>
        <v>8280</v>
      </c>
      <c r="AK17" s="261">
        <f>SUM(AJ17:AJ18)</f>
        <v>8280</v>
      </c>
    </row>
    <row r="18" spans="1:37" ht="18.75" customHeight="1" thickBot="1" x14ac:dyDescent="0.2">
      <c r="A18" s="257"/>
      <c r="B18" s="291"/>
      <c r="C18" s="18" t="s">
        <v>21</v>
      </c>
      <c r="D18" s="36"/>
      <c r="E18" s="37"/>
      <c r="F18" s="145"/>
      <c r="G18" s="146"/>
      <c r="H18" s="36"/>
      <c r="I18" s="37"/>
      <c r="J18" s="36"/>
      <c r="K18" s="37"/>
      <c r="L18" s="36"/>
      <c r="M18" s="37"/>
      <c r="N18" s="38"/>
      <c r="O18" s="39"/>
      <c r="P18" s="36"/>
      <c r="Q18" s="37"/>
      <c r="R18" s="80"/>
      <c r="S18" s="81"/>
      <c r="T18" s="233"/>
      <c r="U18" s="81"/>
      <c r="V18" s="167"/>
      <c r="W18" s="161"/>
      <c r="X18" s="36"/>
      <c r="Y18" s="39"/>
      <c r="Z18" s="36"/>
      <c r="AA18" s="39"/>
      <c r="AB18" s="36"/>
      <c r="AC18" s="39"/>
      <c r="AD18" s="36"/>
      <c r="AE18" s="37"/>
      <c r="AF18" s="201"/>
      <c r="AG18" s="202"/>
      <c r="AH18" s="40">
        <f t="shared" si="0"/>
        <v>0</v>
      </c>
      <c r="AI18" s="41">
        <f t="shared" si="1"/>
        <v>0</v>
      </c>
      <c r="AJ18" s="40">
        <f t="shared" si="3"/>
        <v>0</v>
      </c>
      <c r="AK18" s="262"/>
    </row>
    <row r="19" spans="1:37" ht="18.75" customHeight="1" thickTop="1" x14ac:dyDescent="0.15">
      <c r="A19" s="256" t="s">
        <v>15</v>
      </c>
      <c r="B19" s="248" t="s">
        <v>22</v>
      </c>
      <c r="C19" s="249"/>
      <c r="D19" s="42"/>
      <c r="E19" s="43"/>
      <c r="F19" s="137"/>
      <c r="G19" s="138"/>
      <c r="H19" s="42"/>
      <c r="I19" s="43"/>
      <c r="J19" s="42"/>
      <c r="K19" s="43"/>
      <c r="L19" s="42"/>
      <c r="M19" s="43"/>
      <c r="N19" s="44">
        <v>2</v>
      </c>
      <c r="O19" s="45">
        <v>5</v>
      </c>
      <c r="P19" s="42">
        <v>1</v>
      </c>
      <c r="Q19" s="43"/>
      <c r="R19" s="66"/>
      <c r="S19" s="67"/>
      <c r="T19" s="234"/>
      <c r="U19" s="67"/>
      <c r="V19" s="168"/>
      <c r="W19" s="68"/>
      <c r="X19" s="42"/>
      <c r="Y19" s="45"/>
      <c r="Z19" s="42"/>
      <c r="AA19" s="45"/>
      <c r="AB19" s="42">
        <v>2</v>
      </c>
      <c r="AC19" s="45"/>
      <c r="AD19" s="42"/>
      <c r="AE19" s="43"/>
      <c r="AF19" s="197"/>
      <c r="AG19" s="198"/>
      <c r="AH19" s="46">
        <f t="shared" si="0"/>
        <v>5</v>
      </c>
      <c r="AI19" s="47">
        <f t="shared" si="1"/>
        <v>5</v>
      </c>
      <c r="AJ19" s="250">
        <f t="shared" si="3"/>
        <v>10</v>
      </c>
      <c r="AK19" s="251"/>
    </row>
    <row r="20" spans="1:37" ht="18.75" customHeight="1" x14ac:dyDescent="0.15">
      <c r="A20" s="257"/>
      <c r="B20" s="252" t="s">
        <v>18</v>
      </c>
      <c r="C20" s="17" t="s">
        <v>20</v>
      </c>
      <c r="D20" s="30"/>
      <c r="E20" s="31"/>
      <c r="F20" s="139"/>
      <c r="G20" s="140"/>
      <c r="H20" s="30"/>
      <c r="I20" s="31"/>
      <c r="J20" s="30"/>
      <c r="K20" s="31"/>
      <c r="L20" s="30"/>
      <c r="M20" s="31"/>
      <c r="N20" s="32">
        <v>5100</v>
      </c>
      <c r="O20" s="33">
        <v>2900</v>
      </c>
      <c r="P20" s="30">
        <v>330</v>
      </c>
      <c r="Q20" s="31"/>
      <c r="R20" s="69"/>
      <c r="S20" s="70"/>
      <c r="T20" s="232"/>
      <c r="U20" s="70"/>
      <c r="V20" s="166"/>
      <c r="W20" s="71"/>
      <c r="X20" s="30"/>
      <c r="Y20" s="33"/>
      <c r="Z20" s="30"/>
      <c r="AA20" s="33"/>
      <c r="AB20" s="30">
        <v>3500</v>
      </c>
      <c r="AC20" s="33"/>
      <c r="AD20" s="30"/>
      <c r="AE20" s="31"/>
      <c r="AF20" s="199"/>
      <c r="AG20" s="200"/>
      <c r="AH20" s="34">
        <f t="shared" si="0"/>
        <v>8930</v>
      </c>
      <c r="AI20" s="35">
        <f t="shared" si="1"/>
        <v>2900</v>
      </c>
      <c r="AJ20" s="34">
        <f t="shared" si="3"/>
        <v>11830</v>
      </c>
      <c r="AK20" s="261">
        <f>SUM(AJ20:AJ21)</f>
        <v>14230</v>
      </c>
    </row>
    <row r="21" spans="1:37" ht="18.75" customHeight="1" thickBot="1" x14ac:dyDescent="0.2">
      <c r="A21" s="287"/>
      <c r="B21" s="290"/>
      <c r="C21" s="19" t="s">
        <v>21</v>
      </c>
      <c r="D21" s="48"/>
      <c r="E21" s="49"/>
      <c r="F21" s="141"/>
      <c r="G21" s="142"/>
      <c r="H21" s="48"/>
      <c r="I21" s="49"/>
      <c r="J21" s="48"/>
      <c r="K21" s="49"/>
      <c r="L21" s="48"/>
      <c r="M21" s="49"/>
      <c r="N21" s="50">
        <v>1530</v>
      </c>
      <c r="O21" s="51">
        <v>870</v>
      </c>
      <c r="P21" s="48"/>
      <c r="Q21" s="49"/>
      <c r="R21" s="82"/>
      <c r="S21" s="83"/>
      <c r="T21" s="235"/>
      <c r="U21" s="83"/>
      <c r="V21" s="169"/>
      <c r="W21" s="162"/>
      <c r="X21" s="48"/>
      <c r="Y21" s="51"/>
      <c r="Z21" s="48"/>
      <c r="AA21" s="51"/>
      <c r="AB21" s="48"/>
      <c r="AC21" s="51"/>
      <c r="AD21" s="48"/>
      <c r="AE21" s="49"/>
      <c r="AF21" s="203"/>
      <c r="AG21" s="204"/>
      <c r="AH21" s="52">
        <f t="shared" si="0"/>
        <v>1530</v>
      </c>
      <c r="AI21" s="53">
        <f t="shared" si="1"/>
        <v>870</v>
      </c>
      <c r="AJ21" s="52">
        <f t="shared" si="3"/>
        <v>2400</v>
      </c>
      <c r="AK21" s="262"/>
    </row>
    <row r="22" spans="1:37" ht="18.75" customHeight="1" thickTop="1" x14ac:dyDescent="0.15">
      <c r="A22" s="257" t="s">
        <v>16</v>
      </c>
      <c r="B22" s="273" t="s">
        <v>22</v>
      </c>
      <c r="C22" s="274"/>
      <c r="D22" s="54"/>
      <c r="E22" s="55"/>
      <c r="F22" s="143"/>
      <c r="G22" s="144"/>
      <c r="H22" s="54"/>
      <c r="I22" s="55"/>
      <c r="J22" s="54"/>
      <c r="K22" s="55"/>
      <c r="L22" s="54">
        <v>1</v>
      </c>
      <c r="M22" s="55"/>
      <c r="N22" s="56">
        <v>1</v>
      </c>
      <c r="O22" s="57">
        <v>3</v>
      </c>
      <c r="P22" s="54"/>
      <c r="Q22" s="55"/>
      <c r="R22" s="84"/>
      <c r="S22" s="85"/>
      <c r="T22" s="236"/>
      <c r="U22" s="85"/>
      <c r="V22" s="170"/>
      <c r="W22" s="163"/>
      <c r="X22" s="54"/>
      <c r="Y22" s="57"/>
      <c r="Z22" s="54"/>
      <c r="AA22" s="57"/>
      <c r="AB22" s="54"/>
      <c r="AC22" s="57">
        <v>2</v>
      </c>
      <c r="AD22" s="54"/>
      <c r="AE22" s="55"/>
      <c r="AF22" s="205"/>
      <c r="AG22" s="206"/>
      <c r="AH22" s="58">
        <f t="shared" si="0"/>
        <v>2</v>
      </c>
      <c r="AI22" s="59">
        <f t="shared" si="1"/>
        <v>5</v>
      </c>
      <c r="AJ22" s="250">
        <f t="shared" si="3"/>
        <v>7</v>
      </c>
      <c r="AK22" s="251"/>
    </row>
    <row r="23" spans="1:37" ht="18.75" customHeight="1" x14ac:dyDescent="0.15">
      <c r="A23" s="257"/>
      <c r="B23" s="252" t="s">
        <v>18</v>
      </c>
      <c r="C23" s="17" t="s">
        <v>20</v>
      </c>
      <c r="D23" s="30"/>
      <c r="E23" s="31"/>
      <c r="F23" s="139"/>
      <c r="G23" s="140"/>
      <c r="H23" s="30"/>
      <c r="I23" s="31"/>
      <c r="J23" s="30"/>
      <c r="K23" s="31"/>
      <c r="L23" s="30">
        <v>6400</v>
      </c>
      <c r="M23" s="31"/>
      <c r="N23" s="32">
        <v>2700</v>
      </c>
      <c r="O23" s="33">
        <v>2200</v>
      </c>
      <c r="P23" s="30"/>
      <c r="Q23" s="31"/>
      <c r="R23" s="69"/>
      <c r="S23" s="70"/>
      <c r="T23" s="232"/>
      <c r="U23" s="70"/>
      <c r="V23" s="166"/>
      <c r="W23" s="71"/>
      <c r="X23" s="30"/>
      <c r="Y23" s="33"/>
      <c r="Z23" s="30"/>
      <c r="AA23" s="33"/>
      <c r="AB23" s="30"/>
      <c r="AC23" s="33">
        <v>600</v>
      </c>
      <c r="AD23" s="30"/>
      <c r="AE23" s="31"/>
      <c r="AF23" s="199"/>
      <c r="AG23" s="200"/>
      <c r="AH23" s="34">
        <f t="shared" si="0"/>
        <v>9100</v>
      </c>
      <c r="AI23" s="35">
        <f t="shared" si="1"/>
        <v>2800</v>
      </c>
      <c r="AJ23" s="34">
        <f>AH23+AI23</f>
        <v>11900</v>
      </c>
      <c r="AK23" s="261">
        <f>SUM(AJ23:AJ24)</f>
        <v>15470</v>
      </c>
    </row>
    <row r="24" spans="1:37" ht="18.75" customHeight="1" thickBot="1" x14ac:dyDescent="0.2">
      <c r="A24" s="257"/>
      <c r="B24" s="291"/>
      <c r="C24" s="18" t="s">
        <v>21</v>
      </c>
      <c r="D24" s="36"/>
      <c r="E24" s="37"/>
      <c r="F24" s="145"/>
      <c r="G24" s="146"/>
      <c r="H24" s="36"/>
      <c r="I24" s="37"/>
      <c r="J24" s="36"/>
      <c r="K24" s="37"/>
      <c r="L24" s="36">
        <v>1920</v>
      </c>
      <c r="M24" s="37"/>
      <c r="N24" s="38">
        <v>810</v>
      </c>
      <c r="O24" s="39">
        <v>660</v>
      </c>
      <c r="P24" s="36"/>
      <c r="Q24" s="37"/>
      <c r="R24" s="80"/>
      <c r="S24" s="81"/>
      <c r="T24" s="233"/>
      <c r="U24" s="81"/>
      <c r="V24" s="167"/>
      <c r="W24" s="161"/>
      <c r="X24" s="36"/>
      <c r="Y24" s="39"/>
      <c r="Z24" s="36"/>
      <c r="AA24" s="39"/>
      <c r="AB24" s="36"/>
      <c r="AC24" s="39">
        <v>180</v>
      </c>
      <c r="AD24" s="36"/>
      <c r="AE24" s="37"/>
      <c r="AF24" s="201"/>
      <c r="AG24" s="202"/>
      <c r="AH24" s="40">
        <f t="shared" si="0"/>
        <v>2730</v>
      </c>
      <c r="AI24" s="41">
        <f t="shared" si="1"/>
        <v>840</v>
      </c>
      <c r="AJ24" s="40">
        <f>AH24+AI24</f>
        <v>3570</v>
      </c>
      <c r="AK24" s="262"/>
    </row>
    <row r="25" spans="1:37" ht="18.75" customHeight="1" thickTop="1" x14ac:dyDescent="0.15">
      <c r="A25" s="256" t="s">
        <v>19</v>
      </c>
      <c r="B25" s="248" t="s">
        <v>22</v>
      </c>
      <c r="C25" s="249"/>
      <c r="D25" s="42"/>
      <c r="E25" s="43"/>
      <c r="F25" s="137"/>
      <c r="G25" s="138"/>
      <c r="H25" s="42"/>
      <c r="I25" s="43"/>
      <c r="J25" s="42"/>
      <c r="K25" s="43"/>
      <c r="L25" s="42"/>
      <c r="M25" s="43">
        <v>1</v>
      </c>
      <c r="N25" s="44">
        <v>3</v>
      </c>
      <c r="O25" s="45">
        <v>3</v>
      </c>
      <c r="P25" s="42"/>
      <c r="Q25" s="43"/>
      <c r="R25" s="66"/>
      <c r="S25" s="67"/>
      <c r="T25" s="234"/>
      <c r="U25" s="67"/>
      <c r="V25" s="168"/>
      <c r="W25" s="68"/>
      <c r="X25" s="42"/>
      <c r="Y25" s="45"/>
      <c r="Z25" s="42"/>
      <c r="AA25" s="45"/>
      <c r="AB25" s="42">
        <v>2</v>
      </c>
      <c r="AC25" s="45">
        <v>1</v>
      </c>
      <c r="AD25" s="42"/>
      <c r="AE25" s="43"/>
      <c r="AF25" s="197"/>
      <c r="AG25" s="198"/>
      <c r="AH25" s="46">
        <f t="shared" si="0"/>
        <v>5</v>
      </c>
      <c r="AI25" s="47">
        <f t="shared" si="1"/>
        <v>5</v>
      </c>
      <c r="AJ25" s="250">
        <f>AH25+AI25</f>
        <v>10</v>
      </c>
      <c r="AK25" s="251"/>
    </row>
    <row r="26" spans="1:37" ht="18.75" customHeight="1" x14ac:dyDescent="0.15">
      <c r="A26" s="257"/>
      <c r="B26" s="252" t="s">
        <v>18</v>
      </c>
      <c r="C26" s="17" t="s">
        <v>20</v>
      </c>
      <c r="D26" s="30"/>
      <c r="E26" s="31"/>
      <c r="F26" s="139"/>
      <c r="G26" s="140"/>
      <c r="H26" s="30"/>
      <c r="I26" s="31"/>
      <c r="J26" s="30"/>
      <c r="K26" s="31"/>
      <c r="L26" s="30"/>
      <c r="M26" s="31">
        <v>1000</v>
      </c>
      <c r="N26" s="32">
        <v>4900</v>
      </c>
      <c r="O26" s="33">
        <v>1100</v>
      </c>
      <c r="P26" s="30"/>
      <c r="Q26" s="31"/>
      <c r="R26" s="69"/>
      <c r="S26" s="70"/>
      <c r="T26" s="232"/>
      <c r="U26" s="70"/>
      <c r="V26" s="166"/>
      <c r="W26" s="71"/>
      <c r="X26" s="30"/>
      <c r="Y26" s="33"/>
      <c r="Z26" s="30"/>
      <c r="AA26" s="33"/>
      <c r="AB26" s="30">
        <v>3000</v>
      </c>
      <c r="AC26" s="33">
        <v>300</v>
      </c>
      <c r="AD26" s="30"/>
      <c r="AE26" s="31"/>
      <c r="AF26" s="199"/>
      <c r="AG26" s="200"/>
      <c r="AH26" s="34">
        <f t="shared" si="0"/>
        <v>7900</v>
      </c>
      <c r="AI26" s="35">
        <f t="shared" si="1"/>
        <v>2400</v>
      </c>
      <c r="AJ26" s="34">
        <f t="shared" ref="AJ26:AJ33" si="4">AH26+AI26</f>
        <v>10300</v>
      </c>
      <c r="AK26" s="261">
        <f>SUM(AJ26:AJ27)</f>
        <v>13390</v>
      </c>
    </row>
    <row r="27" spans="1:37" ht="18.75" customHeight="1" thickBot="1" x14ac:dyDescent="0.2">
      <c r="A27" s="258"/>
      <c r="B27" s="260"/>
      <c r="C27" s="22" t="s">
        <v>21</v>
      </c>
      <c r="D27" s="60"/>
      <c r="E27" s="61"/>
      <c r="F27" s="147"/>
      <c r="G27" s="148"/>
      <c r="H27" s="60"/>
      <c r="I27" s="61"/>
      <c r="J27" s="60"/>
      <c r="K27" s="61"/>
      <c r="L27" s="60"/>
      <c r="M27" s="61">
        <v>300</v>
      </c>
      <c r="N27" s="62">
        <v>1470</v>
      </c>
      <c r="O27" s="63">
        <v>330</v>
      </c>
      <c r="P27" s="60"/>
      <c r="Q27" s="61"/>
      <c r="R27" s="72"/>
      <c r="S27" s="73"/>
      <c r="T27" s="237"/>
      <c r="U27" s="73"/>
      <c r="V27" s="171"/>
      <c r="W27" s="74"/>
      <c r="X27" s="60"/>
      <c r="Y27" s="63"/>
      <c r="Z27" s="60"/>
      <c r="AA27" s="63"/>
      <c r="AB27" s="60">
        <v>900</v>
      </c>
      <c r="AC27" s="63">
        <v>90</v>
      </c>
      <c r="AD27" s="60"/>
      <c r="AE27" s="61"/>
      <c r="AF27" s="207"/>
      <c r="AG27" s="208"/>
      <c r="AH27" s="64">
        <f t="shared" si="0"/>
        <v>2370</v>
      </c>
      <c r="AI27" s="65">
        <f t="shared" si="1"/>
        <v>720</v>
      </c>
      <c r="AJ27" s="64">
        <f t="shared" si="4"/>
        <v>3090</v>
      </c>
      <c r="AK27" s="262"/>
    </row>
    <row r="28" spans="1:37" ht="18.75" customHeight="1" thickTop="1" x14ac:dyDescent="0.15">
      <c r="A28" s="256" t="s">
        <v>23</v>
      </c>
      <c r="B28" s="248" t="s">
        <v>22</v>
      </c>
      <c r="C28" s="249"/>
      <c r="D28" s="66"/>
      <c r="E28" s="67"/>
      <c r="F28" s="149"/>
      <c r="G28" s="150"/>
      <c r="H28" s="66"/>
      <c r="I28" s="88">
        <v>1</v>
      </c>
      <c r="J28" s="66"/>
      <c r="K28" s="88"/>
      <c r="L28" s="66"/>
      <c r="M28" s="88">
        <v>1</v>
      </c>
      <c r="N28" s="96">
        <v>3</v>
      </c>
      <c r="O28" s="91">
        <v>4</v>
      </c>
      <c r="P28" s="66"/>
      <c r="Q28" s="67"/>
      <c r="R28" s="97">
        <v>1</v>
      </c>
      <c r="S28" s="67"/>
      <c r="T28" s="234"/>
      <c r="U28" s="67"/>
      <c r="V28" s="168"/>
      <c r="W28" s="68"/>
      <c r="X28" s="66"/>
      <c r="Y28" s="68"/>
      <c r="Z28" s="66"/>
      <c r="AA28" s="68"/>
      <c r="AB28" s="66"/>
      <c r="AC28" s="91">
        <v>2</v>
      </c>
      <c r="AD28" s="66"/>
      <c r="AE28" s="88"/>
      <c r="AF28" s="209"/>
      <c r="AG28" s="210"/>
      <c r="AH28" s="100">
        <f>D28+F28+H28+R28+N28+P28+Z28+AB28+L28</f>
        <v>4</v>
      </c>
      <c r="AI28" s="101">
        <f t="shared" ref="AI28:AI43" si="5">E28+G28+M28+O28+Q28+AA28+AC28+S28+I28</f>
        <v>8</v>
      </c>
      <c r="AJ28" s="250">
        <f t="shared" si="4"/>
        <v>12</v>
      </c>
      <c r="AK28" s="251"/>
    </row>
    <row r="29" spans="1:37" ht="18.75" customHeight="1" x14ac:dyDescent="0.15">
      <c r="A29" s="257"/>
      <c r="B29" s="252" t="s">
        <v>18</v>
      </c>
      <c r="C29" s="17" t="s">
        <v>20</v>
      </c>
      <c r="D29" s="69"/>
      <c r="E29" s="70"/>
      <c r="F29" s="151"/>
      <c r="G29" s="152"/>
      <c r="H29" s="69"/>
      <c r="I29" s="89">
        <v>12800</v>
      </c>
      <c r="J29" s="69"/>
      <c r="K29" s="89"/>
      <c r="L29" s="69"/>
      <c r="M29" s="89">
        <v>1000</v>
      </c>
      <c r="N29" s="94">
        <v>5600</v>
      </c>
      <c r="O29" s="92">
        <v>1900</v>
      </c>
      <c r="P29" s="69"/>
      <c r="Q29" s="70"/>
      <c r="R29" s="98">
        <v>1900</v>
      </c>
      <c r="S29" s="70"/>
      <c r="T29" s="232"/>
      <c r="U29" s="70"/>
      <c r="V29" s="166"/>
      <c r="W29" s="71"/>
      <c r="X29" s="69"/>
      <c r="Y29" s="71"/>
      <c r="Z29" s="69"/>
      <c r="AA29" s="71"/>
      <c r="AB29" s="69"/>
      <c r="AC29" s="92">
        <v>2300</v>
      </c>
      <c r="AD29" s="69"/>
      <c r="AE29" s="89"/>
      <c r="AF29" s="211"/>
      <c r="AG29" s="212"/>
      <c r="AH29" s="102">
        <f>D29+F29+L29+N29+P29+Z29+AB29+R29+H29</f>
        <v>7500</v>
      </c>
      <c r="AI29" s="103">
        <f t="shared" si="5"/>
        <v>18000</v>
      </c>
      <c r="AJ29" s="102">
        <f t="shared" si="4"/>
        <v>25500</v>
      </c>
      <c r="AK29" s="261">
        <f>SUM(AJ29:AJ30)</f>
        <v>33150</v>
      </c>
    </row>
    <row r="30" spans="1:37" ht="18.75" customHeight="1" thickBot="1" x14ac:dyDescent="0.2">
      <c r="A30" s="258"/>
      <c r="B30" s="260"/>
      <c r="C30" s="22" t="s">
        <v>21</v>
      </c>
      <c r="D30" s="72"/>
      <c r="E30" s="73"/>
      <c r="F30" s="153"/>
      <c r="G30" s="154"/>
      <c r="H30" s="72"/>
      <c r="I30" s="90">
        <v>3840</v>
      </c>
      <c r="J30" s="72"/>
      <c r="K30" s="90"/>
      <c r="L30" s="72"/>
      <c r="M30" s="90">
        <v>300</v>
      </c>
      <c r="N30" s="95">
        <v>1680</v>
      </c>
      <c r="O30" s="93">
        <v>570</v>
      </c>
      <c r="P30" s="72"/>
      <c r="Q30" s="73"/>
      <c r="R30" s="99">
        <v>570</v>
      </c>
      <c r="S30" s="73"/>
      <c r="T30" s="237"/>
      <c r="U30" s="73"/>
      <c r="V30" s="171"/>
      <c r="W30" s="74"/>
      <c r="X30" s="72"/>
      <c r="Y30" s="74"/>
      <c r="Z30" s="72"/>
      <c r="AA30" s="74"/>
      <c r="AB30" s="72"/>
      <c r="AC30" s="93">
        <v>690</v>
      </c>
      <c r="AD30" s="72"/>
      <c r="AE30" s="90"/>
      <c r="AF30" s="213"/>
      <c r="AG30" s="214"/>
      <c r="AH30" s="104">
        <f>D30+F30+L30+N30+P30+Z30+AB30+R30+H30</f>
        <v>2250</v>
      </c>
      <c r="AI30" s="105">
        <f t="shared" si="5"/>
        <v>5400</v>
      </c>
      <c r="AJ30" s="104">
        <f t="shared" si="4"/>
        <v>7650</v>
      </c>
      <c r="AK30" s="262"/>
    </row>
    <row r="31" spans="1:37" s="109" customFormat="1" ht="18.75" customHeight="1" thickTop="1" x14ac:dyDescent="0.15">
      <c r="A31" s="268" t="s">
        <v>26</v>
      </c>
      <c r="B31" s="271" t="s">
        <v>22</v>
      </c>
      <c r="C31" s="272"/>
      <c r="D31" s="106"/>
      <c r="E31" s="107"/>
      <c r="F31" s="155"/>
      <c r="G31" s="156"/>
      <c r="H31" s="106"/>
      <c r="I31" s="118">
        <v>1</v>
      </c>
      <c r="J31" s="119"/>
      <c r="K31" s="118"/>
      <c r="L31" s="119">
        <v>1</v>
      </c>
      <c r="M31" s="118"/>
      <c r="N31" s="124">
        <v>2</v>
      </c>
      <c r="O31" s="127">
        <v>6</v>
      </c>
      <c r="P31" s="106"/>
      <c r="Q31" s="107"/>
      <c r="R31" s="119"/>
      <c r="S31" s="118">
        <v>1</v>
      </c>
      <c r="T31" s="238"/>
      <c r="U31" s="118"/>
      <c r="V31" s="172"/>
      <c r="W31" s="127"/>
      <c r="X31" s="106"/>
      <c r="Y31" s="108"/>
      <c r="Z31" s="106"/>
      <c r="AA31" s="108"/>
      <c r="AB31" s="119">
        <v>2</v>
      </c>
      <c r="AC31" s="108"/>
      <c r="AD31" s="119"/>
      <c r="AE31" s="107"/>
      <c r="AF31" s="215"/>
      <c r="AG31" s="216"/>
      <c r="AH31" s="130">
        <f>D31+F31+H31+R31+N31+P31+Z31+AB31+L31</f>
        <v>5</v>
      </c>
      <c r="AI31" s="131">
        <f t="shared" si="5"/>
        <v>8</v>
      </c>
      <c r="AJ31" s="250">
        <f>AH31+AI31</f>
        <v>13</v>
      </c>
      <c r="AK31" s="251"/>
    </row>
    <row r="32" spans="1:37" s="109" customFormat="1" ht="18.75" customHeight="1" x14ac:dyDescent="0.15">
      <c r="A32" s="269"/>
      <c r="B32" s="266" t="s">
        <v>27</v>
      </c>
      <c r="C32" s="116" t="s">
        <v>20</v>
      </c>
      <c r="D32" s="110"/>
      <c r="E32" s="111"/>
      <c r="F32" s="157"/>
      <c r="G32" s="158"/>
      <c r="H32" s="110"/>
      <c r="I32" s="120">
        <v>13000</v>
      </c>
      <c r="J32" s="121"/>
      <c r="K32" s="120"/>
      <c r="L32" s="121">
        <v>4200</v>
      </c>
      <c r="M32" s="120"/>
      <c r="N32" s="125">
        <v>4100</v>
      </c>
      <c r="O32" s="128">
        <v>2900</v>
      </c>
      <c r="P32" s="110"/>
      <c r="Q32" s="111"/>
      <c r="R32" s="121"/>
      <c r="S32" s="120">
        <v>800</v>
      </c>
      <c r="T32" s="239"/>
      <c r="U32" s="120"/>
      <c r="V32" s="173"/>
      <c r="W32" s="128"/>
      <c r="X32" s="110"/>
      <c r="Y32" s="112"/>
      <c r="Z32" s="110"/>
      <c r="AA32" s="112"/>
      <c r="AB32" s="121">
        <v>3800</v>
      </c>
      <c r="AC32" s="112"/>
      <c r="AD32" s="121"/>
      <c r="AE32" s="111"/>
      <c r="AF32" s="217"/>
      <c r="AG32" s="218"/>
      <c r="AH32" s="132">
        <f>D32+F32+L32+N32+P32+Z32+AB32+R32+H32</f>
        <v>12100</v>
      </c>
      <c r="AI32" s="133">
        <f t="shared" si="5"/>
        <v>16700</v>
      </c>
      <c r="AJ32" s="132">
        <f>AH32+AI32</f>
        <v>28800</v>
      </c>
      <c r="AK32" s="261">
        <f>SUM(AJ32:AJ33)</f>
        <v>37440</v>
      </c>
    </row>
    <row r="33" spans="1:37" s="109" customFormat="1" ht="18.75" customHeight="1" thickBot="1" x14ac:dyDescent="0.2">
      <c r="A33" s="270"/>
      <c r="B33" s="267"/>
      <c r="C33" s="117" t="s">
        <v>21</v>
      </c>
      <c r="D33" s="113"/>
      <c r="E33" s="114"/>
      <c r="F33" s="159"/>
      <c r="G33" s="160"/>
      <c r="H33" s="113"/>
      <c r="I33" s="122">
        <v>3900</v>
      </c>
      <c r="J33" s="123"/>
      <c r="K33" s="122"/>
      <c r="L33" s="123">
        <v>1260</v>
      </c>
      <c r="M33" s="122"/>
      <c r="N33" s="126">
        <v>1230</v>
      </c>
      <c r="O33" s="129">
        <v>870</v>
      </c>
      <c r="P33" s="113"/>
      <c r="Q33" s="114"/>
      <c r="R33" s="123"/>
      <c r="S33" s="122">
        <v>240</v>
      </c>
      <c r="T33" s="240"/>
      <c r="U33" s="122"/>
      <c r="V33" s="174"/>
      <c r="W33" s="129"/>
      <c r="X33" s="113"/>
      <c r="Y33" s="115"/>
      <c r="Z33" s="113"/>
      <c r="AA33" s="115"/>
      <c r="AB33" s="123">
        <v>1140</v>
      </c>
      <c r="AC33" s="115"/>
      <c r="AD33" s="123"/>
      <c r="AE33" s="114"/>
      <c r="AF33" s="219"/>
      <c r="AG33" s="220"/>
      <c r="AH33" s="134">
        <f>D33+F33+L33+N33+P33+Z33+AB33+R33+H33</f>
        <v>3630</v>
      </c>
      <c r="AI33" s="135">
        <f t="shared" si="5"/>
        <v>5010</v>
      </c>
      <c r="AJ33" s="134">
        <f t="shared" si="4"/>
        <v>8640</v>
      </c>
      <c r="AK33" s="262"/>
    </row>
    <row r="34" spans="1:37" s="109" customFormat="1" ht="18.75" customHeight="1" thickTop="1" x14ac:dyDescent="0.15">
      <c r="A34" s="268" t="s">
        <v>28</v>
      </c>
      <c r="B34" s="271" t="s">
        <v>22</v>
      </c>
      <c r="C34" s="272"/>
      <c r="D34" s="106"/>
      <c r="E34" s="107"/>
      <c r="F34" s="155"/>
      <c r="G34" s="156"/>
      <c r="H34" s="106"/>
      <c r="I34" s="107"/>
      <c r="J34" s="106"/>
      <c r="K34" s="118"/>
      <c r="L34" s="106"/>
      <c r="M34" s="118">
        <v>1</v>
      </c>
      <c r="N34" s="124">
        <v>2</v>
      </c>
      <c r="O34" s="127">
        <v>5</v>
      </c>
      <c r="P34" s="106"/>
      <c r="Q34" s="107"/>
      <c r="R34" s="106"/>
      <c r="S34" s="107"/>
      <c r="T34" s="241"/>
      <c r="U34" s="107"/>
      <c r="V34" s="175"/>
      <c r="W34" s="108"/>
      <c r="X34" s="106"/>
      <c r="Y34" s="108"/>
      <c r="Z34" s="106"/>
      <c r="AA34" s="108"/>
      <c r="AB34" s="119">
        <v>1</v>
      </c>
      <c r="AC34" s="127">
        <v>2</v>
      </c>
      <c r="AD34" s="119"/>
      <c r="AE34" s="118"/>
      <c r="AF34" s="221"/>
      <c r="AG34" s="222"/>
      <c r="AH34" s="130">
        <f>D34+F34+H34+R34+N34+P34+Z34+AB34+L34</f>
        <v>3</v>
      </c>
      <c r="AI34" s="131">
        <f t="shared" si="5"/>
        <v>8</v>
      </c>
      <c r="AJ34" s="250">
        <f>AH34+AI34</f>
        <v>11</v>
      </c>
      <c r="AK34" s="251"/>
    </row>
    <row r="35" spans="1:37" s="109" customFormat="1" ht="18.75" customHeight="1" x14ac:dyDescent="0.15">
      <c r="A35" s="269"/>
      <c r="B35" s="266" t="s">
        <v>27</v>
      </c>
      <c r="C35" s="116" t="s">
        <v>20</v>
      </c>
      <c r="D35" s="110"/>
      <c r="E35" s="111"/>
      <c r="F35" s="157"/>
      <c r="G35" s="158"/>
      <c r="H35" s="110"/>
      <c r="I35" s="111"/>
      <c r="J35" s="110"/>
      <c r="K35" s="120"/>
      <c r="L35" s="110"/>
      <c r="M35" s="120">
        <v>2400</v>
      </c>
      <c r="N35" s="125">
        <v>3600</v>
      </c>
      <c r="O35" s="128">
        <v>4500</v>
      </c>
      <c r="P35" s="110"/>
      <c r="Q35" s="111"/>
      <c r="R35" s="110"/>
      <c r="S35" s="111"/>
      <c r="T35" s="242"/>
      <c r="U35" s="111"/>
      <c r="V35" s="176"/>
      <c r="W35" s="112"/>
      <c r="X35" s="110"/>
      <c r="Y35" s="112"/>
      <c r="Z35" s="110"/>
      <c r="AA35" s="112"/>
      <c r="AB35" s="121">
        <v>1100</v>
      </c>
      <c r="AC35" s="128">
        <v>2400</v>
      </c>
      <c r="AD35" s="121"/>
      <c r="AE35" s="120"/>
      <c r="AF35" s="223"/>
      <c r="AG35" s="224"/>
      <c r="AH35" s="132">
        <f>D35+F35+L35+N35+P35+Z35+AB35+R35+H35</f>
        <v>4700</v>
      </c>
      <c r="AI35" s="133">
        <f t="shared" si="5"/>
        <v>9300</v>
      </c>
      <c r="AJ35" s="132">
        <f>AH35+AI35</f>
        <v>14000</v>
      </c>
      <c r="AK35" s="264">
        <f>SUM(AJ35:AJ36)</f>
        <v>18200</v>
      </c>
    </row>
    <row r="36" spans="1:37" s="109" customFormat="1" ht="18.75" customHeight="1" thickBot="1" x14ac:dyDescent="0.2">
      <c r="A36" s="270"/>
      <c r="B36" s="267"/>
      <c r="C36" s="117" t="s">
        <v>21</v>
      </c>
      <c r="D36" s="113"/>
      <c r="E36" s="114"/>
      <c r="F36" s="159"/>
      <c r="G36" s="160"/>
      <c r="H36" s="113"/>
      <c r="I36" s="114"/>
      <c r="J36" s="113"/>
      <c r="K36" s="122"/>
      <c r="L36" s="113"/>
      <c r="M36" s="122">
        <v>720</v>
      </c>
      <c r="N36" s="126">
        <v>1080</v>
      </c>
      <c r="O36" s="129">
        <v>1350</v>
      </c>
      <c r="P36" s="113"/>
      <c r="Q36" s="114"/>
      <c r="R36" s="113"/>
      <c r="S36" s="114"/>
      <c r="T36" s="243"/>
      <c r="U36" s="114"/>
      <c r="V36" s="177"/>
      <c r="W36" s="115"/>
      <c r="X36" s="113"/>
      <c r="Y36" s="115"/>
      <c r="Z36" s="113"/>
      <c r="AA36" s="115"/>
      <c r="AB36" s="123">
        <v>330</v>
      </c>
      <c r="AC36" s="129">
        <v>720</v>
      </c>
      <c r="AD36" s="123"/>
      <c r="AE36" s="122"/>
      <c r="AF36" s="225"/>
      <c r="AG36" s="226"/>
      <c r="AH36" s="134">
        <f>D36+F36+L36+N36+P36+Z36+AB36+R36+H36</f>
        <v>1410</v>
      </c>
      <c r="AI36" s="135">
        <f t="shared" si="5"/>
        <v>2790</v>
      </c>
      <c r="AJ36" s="134">
        <f>AH36+AI36</f>
        <v>4200</v>
      </c>
      <c r="AK36" s="265"/>
    </row>
    <row r="37" spans="1:37" s="109" customFormat="1" ht="18.75" customHeight="1" thickTop="1" x14ac:dyDescent="0.15">
      <c r="A37" s="256" t="s">
        <v>29</v>
      </c>
      <c r="B37" s="248" t="s">
        <v>22</v>
      </c>
      <c r="C37" s="249"/>
      <c r="D37" s="42"/>
      <c r="E37" s="43"/>
      <c r="F37" s="137"/>
      <c r="G37" s="138"/>
      <c r="H37" s="42"/>
      <c r="I37" s="43"/>
      <c r="J37" s="42"/>
      <c r="K37" s="43"/>
      <c r="L37" s="42"/>
      <c r="M37" s="43">
        <v>1</v>
      </c>
      <c r="N37" s="44">
        <v>4</v>
      </c>
      <c r="O37" s="45">
        <v>4</v>
      </c>
      <c r="P37" s="42">
        <v>1</v>
      </c>
      <c r="Q37" s="43"/>
      <c r="R37" s="42"/>
      <c r="S37" s="43"/>
      <c r="T37" s="244"/>
      <c r="U37" s="43"/>
      <c r="V37" s="178"/>
      <c r="W37" s="45"/>
      <c r="X37" s="42"/>
      <c r="Y37" s="45"/>
      <c r="Z37" s="42"/>
      <c r="AA37" s="45"/>
      <c r="AB37" s="42"/>
      <c r="AC37" s="45">
        <v>1</v>
      </c>
      <c r="AD37" s="42"/>
      <c r="AE37" s="43"/>
      <c r="AF37" s="197"/>
      <c r="AG37" s="198"/>
      <c r="AH37" s="46">
        <f>D37+F37+H37+R37+N37+P37+Z37+AB37+L37</f>
        <v>5</v>
      </c>
      <c r="AI37" s="47">
        <f t="shared" si="5"/>
        <v>6</v>
      </c>
      <c r="AJ37" s="250">
        <f t="shared" ref="AJ37:AJ42" si="6">AH37+AI37</f>
        <v>11</v>
      </c>
      <c r="AK37" s="251"/>
    </row>
    <row r="38" spans="1:37" s="109" customFormat="1" ht="18.75" customHeight="1" x14ac:dyDescent="0.15">
      <c r="A38" s="257"/>
      <c r="B38" s="252" t="s">
        <v>18</v>
      </c>
      <c r="C38" s="17" t="s">
        <v>20</v>
      </c>
      <c r="D38" s="30"/>
      <c r="E38" s="31"/>
      <c r="F38" s="139"/>
      <c r="G38" s="140"/>
      <c r="H38" s="30"/>
      <c r="I38" s="31"/>
      <c r="J38" s="30"/>
      <c r="K38" s="31"/>
      <c r="L38" s="30"/>
      <c r="M38" s="31">
        <v>900</v>
      </c>
      <c r="N38" s="32">
        <v>7500</v>
      </c>
      <c r="O38" s="33">
        <v>3100</v>
      </c>
      <c r="P38" s="30">
        <v>300</v>
      </c>
      <c r="Q38" s="31"/>
      <c r="R38" s="30"/>
      <c r="S38" s="31"/>
      <c r="T38" s="245"/>
      <c r="U38" s="31"/>
      <c r="V38" s="179"/>
      <c r="W38" s="33"/>
      <c r="X38" s="30"/>
      <c r="Y38" s="33"/>
      <c r="Z38" s="30"/>
      <c r="AA38" s="33"/>
      <c r="AB38" s="30"/>
      <c r="AC38" s="33">
        <v>800</v>
      </c>
      <c r="AD38" s="30"/>
      <c r="AE38" s="31"/>
      <c r="AF38" s="199"/>
      <c r="AG38" s="200"/>
      <c r="AH38" s="34">
        <f>D38+F38+L38+N38+P38+Z38+AB38+R38+H38</f>
        <v>7800</v>
      </c>
      <c r="AI38" s="35">
        <f t="shared" si="5"/>
        <v>4800</v>
      </c>
      <c r="AJ38" s="34">
        <f t="shared" si="6"/>
        <v>12600</v>
      </c>
      <c r="AK38" s="261">
        <f>SUM(AJ38:AJ39)</f>
        <v>16290</v>
      </c>
    </row>
    <row r="39" spans="1:37" s="109" customFormat="1" ht="18.75" customHeight="1" thickBot="1" x14ac:dyDescent="0.2">
      <c r="A39" s="258"/>
      <c r="B39" s="260"/>
      <c r="C39" s="22" t="s">
        <v>21</v>
      </c>
      <c r="D39" s="60"/>
      <c r="E39" s="61"/>
      <c r="F39" s="147"/>
      <c r="G39" s="148"/>
      <c r="H39" s="60"/>
      <c r="I39" s="61"/>
      <c r="J39" s="60"/>
      <c r="K39" s="61"/>
      <c r="L39" s="60"/>
      <c r="M39" s="61">
        <v>270</v>
      </c>
      <c r="N39" s="62">
        <v>2250</v>
      </c>
      <c r="O39" s="63">
        <v>930</v>
      </c>
      <c r="P39" s="60">
        <v>0</v>
      </c>
      <c r="Q39" s="61"/>
      <c r="R39" s="60"/>
      <c r="S39" s="61"/>
      <c r="T39" s="246"/>
      <c r="U39" s="61"/>
      <c r="V39" s="180"/>
      <c r="W39" s="63"/>
      <c r="X39" s="60"/>
      <c r="Y39" s="63"/>
      <c r="Z39" s="60"/>
      <c r="AA39" s="63"/>
      <c r="AB39" s="60"/>
      <c r="AC39" s="63">
        <v>240</v>
      </c>
      <c r="AD39" s="60"/>
      <c r="AE39" s="61"/>
      <c r="AF39" s="207"/>
      <c r="AG39" s="208"/>
      <c r="AH39" s="64">
        <f>D39+F39+L39+N39+P39+Z39+AB39+R39+H39</f>
        <v>2250</v>
      </c>
      <c r="AI39" s="65">
        <f t="shared" si="5"/>
        <v>1440</v>
      </c>
      <c r="AJ39" s="64">
        <f t="shared" si="6"/>
        <v>3690</v>
      </c>
      <c r="AK39" s="263"/>
    </row>
    <row r="40" spans="1:37" s="136" customFormat="1" ht="18.75" customHeight="1" thickTop="1" x14ac:dyDescent="0.15">
      <c r="A40" s="256" t="s">
        <v>30</v>
      </c>
      <c r="B40" s="248" t="s">
        <v>22</v>
      </c>
      <c r="C40" s="249"/>
      <c r="D40" s="42"/>
      <c r="E40" s="43"/>
      <c r="F40" s="137"/>
      <c r="G40" s="138"/>
      <c r="H40" s="42"/>
      <c r="I40" s="43"/>
      <c r="J40" s="42"/>
      <c r="K40" s="43"/>
      <c r="L40" s="42"/>
      <c r="M40" s="43"/>
      <c r="N40" s="44">
        <v>3</v>
      </c>
      <c r="O40" s="45">
        <v>5</v>
      </c>
      <c r="P40" s="42"/>
      <c r="Q40" s="43"/>
      <c r="R40" s="42"/>
      <c r="S40" s="43"/>
      <c r="T40" s="244"/>
      <c r="U40" s="43"/>
      <c r="V40" s="178"/>
      <c r="W40" s="45"/>
      <c r="X40" s="42"/>
      <c r="Y40" s="45"/>
      <c r="Z40" s="42"/>
      <c r="AA40" s="45"/>
      <c r="AB40" s="42"/>
      <c r="AC40" s="45">
        <v>1</v>
      </c>
      <c r="AD40" s="42"/>
      <c r="AE40" s="43"/>
      <c r="AF40" s="197"/>
      <c r="AG40" s="198"/>
      <c r="AH40" s="46">
        <f>D40+F40+H40+R40+N40+P40+Z40+AB40+L40</f>
        <v>3</v>
      </c>
      <c r="AI40" s="47">
        <f t="shared" si="5"/>
        <v>6</v>
      </c>
      <c r="AJ40" s="250">
        <f t="shared" si="6"/>
        <v>9</v>
      </c>
      <c r="AK40" s="251"/>
    </row>
    <row r="41" spans="1:37" s="136" customFormat="1" ht="18.75" customHeight="1" x14ac:dyDescent="0.15">
      <c r="A41" s="257"/>
      <c r="B41" s="252" t="s">
        <v>18</v>
      </c>
      <c r="C41" s="17" t="s">
        <v>20</v>
      </c>
      <c r="D41" s="30"/>
      <c r="E41" s="31"/>
      <c r="F41" s="139"/>
      <c r="G41" s="140"/>
      <c r="H41" s="30"/>
      <c r="I41" s="31"/>
      <c r="J41" s="30"/>
      <c r="K41" s="31"/>
      <c r="L41" s="30"/>
      <c r="M41" s="31"/>
      <c r="N41" s="32">
        <v>5100</v>
      </c>
      <c r="O41" s="33">
        <v>4600</v>
      </c>
      <c r="P41" s="30"/>
      <c r="Q41" s="31"/>
      <c r="R41" s="30"/>
      <c r="S41" s="31"/>
      <c r="T41" s="245"/>
      <c r="U41" s="31"/>
      <c r="V41" s="179"/>
      <c r="W41" s="33"/>
      <c r="X41" s="30"/>
      <c r="Y41" s="33"/>
      <c r="Z41" s="30"/>
      <c r="AA41" s="33"/>
      <c r="AB41" s="30"/>
      <c r="AC41" s="33">
        <v>500</v>
      </c>
      <c r="AD41" s="30"/>
      <c r="AE41" s="31"/>
      <c r="AF41" s="199"/>
      <c r="AG41" s="200"/>
      <c r="AH41" s="34">
        <f>D41+F41+L41+N41+P41+Z41+AB41+R41+H41</f>
        <v>5100</v>
      </c>
      <c r="AI41" s="35">
        <f t="shared" si="5"/>
        <v>5100</v>
      </c>
      <c r="AJ41" s="34">
        <f t="shared" si="6"/>
        <v>10200</v>
      </c>
      <c r="AK41" s="261">
        <f>SUM(AJ41:AJ42)</f>
        <v>13260</v>
      </c>
    </row>
    <row r="42" spans="1:37" s="136" customFormat="1" ht="18.75" customHeight="1" thickBot="1" x14ac:dyDescent="0.2">
      <c r="A42" s="258"/>
      <c r="B42" s="260"/>
      <c r="C42" s="22" t="s">
        <v>21</v>
      </c>
      <c r="D42" s="60"/>
      <c r="E42" s="61"/>
      <c r="F42" s="147"/>
      <c r="G42" s="148"/>
      <c r="H42" s="60"/>
      <c r="I42" s="61"/>
      <c r="J42" s="60"/>
      <c r="K42" s="61"/>
      <c r="L42" s="60"/>
      <c r="M42" s="61"/>
      <c r="N42" s="62">
        <v>1530</v>
      </c>
      <c r="O42" s="63">
        <v>1380</v>
      </c>
      <c r="P42" s="60"/>
      <c r="Q42" s="61"/>
      <c r="R42" s="60"/>
      <c r="S42" s="61"/>
      <c r="T42" s="246"/>
      <c r="U42" s="61"/>
      <c r="V42" s="180"/>
      <c r="W42" s="63"/>
      <c r="X42" s="60"/>
      <c r="Y42" s="63"/>
      <c r="Z42" s="60"/>
      <c r="AA42" s="63"/>
      <c r="AB42" s="60"/>
      <c r="AC42" s="63">
        <v>150</v>
      </c>
      <c r="AD42" s="60"/>
      <c r="AE42" s="61"/>
      <c r="AF42" s="207"/>
      <c r="AG42" s="208"/>
      <c r="AH42" s="64">
        <f>D42+F42+L42+N42+P42+Z42+AB42+R42+H42</f>
        <v>1530</v>
      </c>
      <c r="AI42" s="65">
        <f t="shared" si="5"/>
        <v>1530</v>
      </c>
      <c r="AJ42" s="64">
        <f t="shared" si="6"/>
        <v>3060</v>
      </c>
      <c r="AK42" s="263"/>
    </row>
    <row r="43" spans="1:37" s="136" customFormat="1" ht="18.75" customHeight="1" thickTop="1" x14ac:dyDescent="0.15">
      <c r="A43" s="256" t="s">
        <v>34</v>
      </c>
      <c r="B43" s="248" t="s">
        <v>22</v>
      </c>
      <c r="C43" s="249"/>
      <c r="D43" s="42"/>
      <c r="E43" s="43"/>
      <c r="F43" s="137"/>
      <c r="G43" s="138"/>
      <c r="H43" s="42"/>
      <c r="I43" s="43"/>
      <c r="J43" s="42"/>
      <c r="K43" s="43"/>
      <c r="L43" s="42"/>
      <c r="M43" s="43"/>
      <c r="N43" s="44">
        <v>3</v>
      </c>
      <c r="O43" s="45">
        <v>6</v>
      </c>
      <c r="P43" s="42"/>
      <c r="Q43" s="43"/>
      <c r="R43" s="42"/>
      <c r="S43" s="43"/>
      <c r="T43" s="244"/>
      <c r="U43" s="43"/>
      <c r="V43" s="178">
        <v>1</v>
      </c>
      <c r="W43" s="45"/>
      <c r="X43" s="42"/>
      <c r="Y43" s="45"/>
      <c r="Z43" s="42"/>
      <c r="AA43" s="45"/>
      <c r="AB43" s="42">
        <v>3</v>
      </c>
      <c r="AC43" s="45"/>
      <c r="AD43" s="42"/>
      <c r="AE43" s="43"/>
      <c r="AF43" s="197"/>
      <c r="AG43" s="198"/>
      <c r="AH43" s="46">
        <f>D43+F43+H43+R43+N43+P43+Z43+AB43+L43+V43</f>
        <v>7</v>
      </c>
      <c r="AI43" s="47">
        <f t="shared" si="5"/>
        <v>6</v>
      </c>
      <c r="AJ43" s="250">
        <f>AH43+AI43</f>
        <v>13</v>
      </c>
      <c r="AK43" s="251"/>
    </row>
    <row r="44" spans="1:37" s="136" customFormat="1" ht="18.75" customHeight="1" x14ac:dyDescent="0.15">
      <c r="A44" s="257"/>
      <c r="B44" s="252" t="s">
        <v>18</v>
      </c>
      <c r="C44" s="17" t="s">
        <v>20</v>
      </c>
      <c r="D44" s="30"/>
      <c r="E44" s="31"/>
      <c r="F44" s="139"/>
      <c r="G44" s="140"/>
      <c r="H44" s="30"/>
      <c r="I44" s="31"/>
      <c r="J44" s="30"/>
      <c r="K44" s="31"/>
      <c r="L44" s="30"/>
      <c r="M44" s="31"/>
      <c r="N44" s="32">
        <v>5200</v>
      </c>
      <c r="O44" s="33">
        <v>3900</v>
      </c>
      <c r="P44" s="30"/>
      <c r="Q44" s="31"/>
      <c r="R44" s="30"/>
      <c r="S44" s="31"/>
      <c r="T44" s="245"/>
      <c r="U44" s="31"/>
      <c r="V44" s="179">
        <v>2000</v>
      </c>
      <c r="W44" s="33"/>
      <c r="X44" s="30"/>
      <c r="Y44" s="33"/>
      <c r="Z44" s="30"/>
      <c r="AA44" s="33"/>
      <c r="AB44" s="30">
        <v>5600</v>
      </c>
      <c r="AC44" s="33"/>
      <c r="AD44" s="30"/>
      <c r="AE44" s="31"/>
      <c r="AF44" s="199"/>
      <c r="AG44" s="200"/>
      <c r="AH44" s="34">
        <f>D44+F44+L44+N44+P44+Z44+AB44+R44+H44+V44</f>
        <v>12800</v>
      </c>
      <c r="AI44" s="35">
        <f>E44+G44+M44+O44+Q44+AA44+AC44+S44+I44+W44</f>
        <v>3900</v>
      </c>
      <c r="AJ44" s="34">
        <f>AH44+AI44</f>
        <v>16700</v>
      </c>
      <c r="AK44" s="261">
        <f>SUM(AJ44:AJ45)</f>
        <v>21710</v>
      </c>
    </row>
    <row r="45" spans="1:37" s="136" customFormat="1" ht="18.75" customHeight="1" thickBot="1" x14ac:dyDescent="0.2">
      <c r="A45" s="258"/>
      <c r="B45" s="260"/>
      <c r="C45" s="22" t="s">
        <v>21</v>
      </c>
      <c r="D45" s="60"/>
      <c r="E45" s="61"/>
      <c r="F45" s="147"/>
      <c r="G45" s="148"/>
      <c r="H45" s="60"/>
      <c r="I45" s="61"/>
      <c r="J45" s="60"/>
      <c r="K45" s="61"/>
      <c r="L45" s="60"/>
      <c r="M45" s="61"/>
      <c r="N45" s="62">
        <v>1560</v>
      </c>
      <c r="O45" s="63">
        <v>1170</v>
      </c>
      <c r="P45" s="60"/>
      <c r="Q45" s="61"/>
      <c r="R45" s="60"/>
      <c r="S45" s="61"/>
      <c r="T45" s="246"/>
      <c r="U45" s="61"/>
      <c r="V45" s="180">
        <v>600</v>
      </c>
      <c r="W45" s="63"/>
      <c r="X45" s="60"/>
      <c r="Y45" s="63"/>
      <c r="Z45" s="60"/>
      <c r="AA45" s="63"/>
      <c r="AB45" s="60">
        <v>1680</v>
      </c>
      <c r="AC45" s="63"/>
      <c r="AD45" s="60"/>
      <c r="AE45" s="61"/>
      <c r="AF45" s="207"/>
      <c r="AG45" s="208"/>
      <c r="AH45" s="64">
        <f>D45+F45+L45+N45+P45+Z45+AB45+R45+H45+V45</f>
        <v>3840</v>
      </c>
      <c r="AI45" s="65">
        <f>E45+G45+M45+O45+Q45+AA45+AC45+S45+I45+W45</f>
        <v>1170</v>
      </c>
      <c r="AJ45" s="64">
        <f>AH45+AI45</f>
        <v>5010</v>
      </c>
      <c r="AK45" s="263"/>
    </row>
    <row r="46" spans="1:37" s="136" customFormat="1" ht="18.75" customHeight="1" thickTop="1" x14ac:dyDescent="0.15">
      <c r="A46" s="256" t="s">
        <v>36</v>
      </c>
      <c r="B46" s="248" t="s">
        <v>22</v>
      </c>
      <c r="C46" s="249"/>
      <c r="D46" s="42"/>
      <c r="E46" s="43"/>
      <c r="F46" s="137"/>
      <c r="G46" s="138"/>
      <c r="H46" s="42"/>
      <c r="I46" s="43"/>
      <c r="J46" s="42"/>
      <c r="K46" s="43">
        <v>1</v>
      </c>
      <c r="L46" s="42"/>
      <c r="M46" s="43"/>
      <c r="N46" s="44">
        <v>4</v>
      </c>
      <c r="O46" s="45">
        <v>5</v>
      </c>
      <c r="P46" s="42"/>
      <c r="Q46" s="43"/>
      <c r="R46" s="42"/>
      <c r="S46" s="43"/>
      <c r="T46" s="244"/>
      <c r="U46" s="43"/>
      <c r="V46" s="178"/>
      <c r="W46" s="45">
        <v>1</v>
      </c>
      <c r="X46" s="42"/>
      <c r="Y46" s="45"/>
      <c r="Z46" s="42"/>
      <c r="AA46" s="45"/>
      <c r="AB46" s="42"/>
      <c r="AC46" s="45">
        <v>2</v>
      </c>
      <c r="AD46" s="42">
        <v>1</v>
      </c>
      <c r="AE46" s="43"/>
      <c r="AF46" s="197"/>
      <c r="AG46" s="198"/>
      <c r="AH46" s="46">
        <f t="shared" ref="AH46:AH54" si="7">D46+F46+H46+R46+N46+P46+Z46+AB46+L46+V46+J46+AD46</f>
        <v>5</v>
      </c>
      <c r="AI46" s="47">
        <f t="shared" ref="AI46:AI54" si="8">E46+G46+I46+S46+O46+Q46+AA46+AC46+M46+W46+K46+AE46</f>
        <v>9</v>
      </c>
      <c r="AJ46" s="250">
        <f t="shared" ref="AJ46:AJ54" si="9">AH46+AI46</f>
        <v>14</v>
      </c>
      <c r="AK46" s="251"/>
    </row>
    <row r="47" spans="1:37" s="136" customFormat="1" ht="18.75" customHeight="1" x14ac:dyDescent="0.15">
      <c r="A47" s="257"/>
      <c r="B47" s="252" t="s">
        <v>18</v>
      </c>
      <c r="C47" s="17" t="s">
        <v>20</v>
      </c>
      <c r="D47" s="30"/>
      <c r="E47" s="31"/>
      <c r="F47" s="139"/>
      <c r="G47" s="140"/>
      <c r="H47" s="30"/>
      <c r="I47" s="31"/>
      <c r="J47" s="30"/>
      <c r="K47" s="31">
        <v>4800</v>
      </c>
      <c r="L47" s="30"/>
      <c r="M47" s="31"/>
      <c r="N47" s="32">
        <v>8000</v>
      </c>
      <c r="O47" s="33">
        <v>5100</v>
      </c>
      <c r="P47" s="30"/>
      <c r="Q47" s="31"/>
      <c r="R47" s="30"/>
      <c r="S47" s="31"/>
      <c r="T47" s="245"/>
      <c r="U47" s="31"/>
      <c r="V47" s="179"/>
      <c r="W47" s="33">
        <v>700</v>
      </c>
      <c r="X47" s="30"/>
      <c r="Y47" s="33"/>
      <c r="Z47" s="30"/>
      <c r="AA47" s="33"/>
      <c r="AB47" s="30"/>
      <c r="AC47" s="33">
        <v>1800</v>
      </c>
      <c r="AD47" s="30">
        <v>1200</v>
      </c>
      <c r="AE47" s="31"/>
      <c r="AF47" s="199"/>
      <c r="AG47" s="200"/>
      <c r="AH47" s="34">
        <f>D47+F47+H47+R47+N47+P47+Z47+AB47+L47+V47+J47+AD47</f>
        <v>9200</v>
      </c>
      <c r="AI47" s="35">
        <f t="shared" si="8"/>
        <v>12400</v>
      </c>
      <c r="AJ47" s="34">
        <f t="shared" si="9"/>
        <v>21600</v>
      </c>
      <c r="AK47" s="261">
        <f>SUM(AJ47:AJ48)</f>
        <v>28080</v>
      </c>
    </row>
    <row r="48" spans="1:37" s="136" customFormat="1" ht="18.75" customHeight="1" thickBot="1" x14ac:dyDescent="0.2">
      <c r="A48" s="258"/>
      <c r="B48" s="260"/>
      <c r="C48" s="22" t="s">
        <v>21</v>
      </c>
      <c r="D48" s="60"/>
      <c r="E48" s="61"/>
      <c r="F48" s="147"/>
      <c r="G48" s="148"/>
      <c r="H48" s="60"/>
      <c r="I48" s="61"/>
      <c r="J48" s="60"/>
      <c r="K48" s="61">
        <v>1440</v>
      </c>
      <c r="L48" s="60"/>
      <c r="M48" s="61"/>
      <c r="N48" s="62">
        <v>2400</v>
      </c>
      <c r="O48" s="63">
        <v>1530</v>
      </c>
      <c r="P48" s="60"/>
      <c r="Q48" s="61"/>
      <c r="R48" s="60"/>
      <c r="S48" s="61"/>
      <c r="T48" s="246"/>
      <c r="U48" s="61"/>
      <c r="V48" s="180"/>
      <c r="W48" s="63">
        <v>210</v>
      </c>
      <c r="X48" s="60"/>
      <c r="Y48" s="63"/>
      <c r="Z48" s="60"/>
      <c r="AA48" s="63"/>
      <c r="AB48" s="60"/>
      <c r="AC48" s="63">
        <v>540</v>
      </c>
      <c r="AD48" s="60">
        <v>360</v>
      </c>
      <c r="AE48" s="61"/>
      <c r="AF48" s="207"/>
      <c r="AG48" s="208"/>
      <c r="AH48" s="64">
        <f>D48+F48+H48+R48+N48+P48+Z48+AB48+L48+V48+J48+AD48</f>
        <v>2760</v>
      </c>
      <c r="AI48" s="65">
        <f t="shared" si="8"/>
        <v>3720</v>
      </c>
      <c r="AJ48" s="64">
        <f t="shared" si="9"/>
        <v>6480</v>
      </c>
      <c r="AK48" s="263"/>
    </row>
    <row r="49" spans="1:37" s="136" customFormat="1" ht="18.75" customHeight="1" thickTop="1" x14ac:dyDescent="0.15">
      <c r="A49" s="256" t="s">
        <v>40</v>
      </c>
      <c r="B49" s="248" t="s">
        <v>22</v>
      </c>
      <c r="C49" s="249"/>
      <c r="D49" s="42"/>
      <c r="E49" s="43"/>
      <c r="F49" s="137"/>
      <c r="G49" s="138"/>
      <c r="H49" s="42"/>
      <c r="I49" s="43"/>
      <c r="J49" s="42"/>
      <c r="K49" s="43">
        <v>1</v>
      </c>
      <c r="L49" s="42"/>
      <c r="M49" s="43"/>
      <c r="N49" s="44">
        <v>3</v>
      </c>
      <c r="O49" s="45">
        <v>8</v>
      </c>
      <c r="P49" s="42"/>
      <c r="Q49" s="43"/>
      <c r="R49" s="42"/>
      <c r="S49" s="43"/>
      <c r="T49" s="244"/>
      <c r="U49" s="43"/>
      <c r="V49" s="178"/>
      <c r="W49" s="45">
        <v>1</v>
      </c>
      <c r="X49" s="42"/>
      <c r="Y49" s="45"/>
      <c r="Z49" s="42">
        <v>1</v>
      </c>
      <c r="AA49" s="45"/>
      <c r="AB49" s="137"/>
      <c r="AC49" s="138"/>
      <c r="AD49" s="42"/>
      <c r="AE49" s="43">
        <v>1</v>
      </c>
      <c r="AF49" s="197"/>
      <c r="AG49" s="198"/>
      <c r="AH49" s="46">
        <f>D49+F49+H49+R49+N49+P49+Z49+AB49+L49+V49+J49+AD49</f>
        <v>4</v>
      </c>
      <c r="AI49" s="47">
        <f t="shared" si="8"/>
        <v>11</v>
      </c>
      <c r="AJ49" s="250">
        <f t="shared" si="9"/>
        <v>15</v>
      </c>
      <c r="AK49" s="251"/>
    </row>
    <row r="50" spans="1:37" s="136" customFormat="1" ht="18.75" customHeight="1" x14ac:dyDescent="0.15">
      <c r="A50" s="257"/>
      <c r="B50" s="252" t="s">
        <v>18</v>
      </c>
      <c r="C50" s="17" t="s">
        <v>20</v>
      </c>
      <c r="D50" s="30"/>
      <c r="E50" s="31"/>
      <c r="F50" s="139"/>
      <c r="G50" s="140"/>
      <c r="H50" s="30"/>
      <c r="I50" s="31"/>
      <c r="J50" s="30"/>
      <c r="K50" s="31">
        <v>4300</v>
      </c>
      <c r="L50" s="30"/>
      <c r="M50" s="31"/>
      <c r="N50" s="32">
        <f>2600+1300+2900</f>
        <v>6800</v>
      </c>
      <c r="O50" s="33">
        <f>1100+200+1000+1100+100+1100+1200</f>
        <v>5800</v>
      </c>
      <c r="P50" s="30"/>
      <c r="Q50" s="31"/>
      <c r="R50" s="30"/>
      <c r="S50" s="31"/>
      <c r="T50" s="245"/>
      <c r="U50" s="31"/>
      <c r="V50" s="179"/>
      <c r="W50" s="33">
        <v>0</v>
      </c>
      <c r="X50" s="30"/>
      <c r="Y50" s="33"/>
      <c r="Z50" s="30">
        <v>7400</v>
      </c>
      <c r="AA50" s="33"/>
      <c r="AB50" s="139"/>
      <c r="AC50" s="140"/>
      <c r="AD50" s="30"/>
      <c r="AE50" s="31">
        <v>1100</v>
      </c>
      <c r="AF50" s="199"/>
      <c r="AG50" s="200"/>
      <c r="AH50" s="34">
        <f t="shared" si="7"/>
        <v>14200</v>
      </c>
      <c r="AI50" s="35">
        <f t="shared" si="8"/>
        <v>11200</v>
      </c>
      <c r="AJ50" s="34">
        <f t="shared" si="9"/>
        <v>25400</v>
      </c>
      <c r="AK50" s="261">
        <f>SUM(AJ50:AJ51)</f>
        <v>33020</v>
      </c>
    </row>
    <row r="51" spans="1:37" s="136" customFormat="1" ht="18.75" customHeight="1" thickBot="1" x14ac:dyDescent="0.2">
      <c r="A51" s="258"/>
      <c r="B51" s="260"/>
      <c r="C51" s="22" t="s">
        <v>21</v>
      </c>
      <c r="D51" s="60"/>
      <c r="E51" s="61"/>
      <c r="F51" s="147"/>
      <c r="G51" s="148"/>
      <c r="H51" s="60"/>
      <c r="I51" s="61"/>
      <c r="J51" s="60"/>
      <c r="K51" s="61">
        <v>1290</v>
      </c>
      <c r="L51" s="60"/>
      <c r="M51" s="61"/>
      <c r="N51" s="62">
        <f>780+390+870</f>
        <v>2040</v>
      </c>
      <c r="O51" s="63">
        <f>330+60+300+330+30+330+360</f>
        <v>1740</v>
      </c>
      <c r="P51" s="60"/>
      <c r="Q51" s="61"/>
      <c r="R51" s="60"/>
      <c r="S51" s="61"/>
      <c r="T51" s="246"/>
      <c r="U51" s="61"/>
      <c r="V51" s="180"/>
      <c r="W51" s="63">
        <v>0</v>
      </c>
      <c r="X51" s="60"/>
      <c r="Y51" s="63"/>
      <c r="Z51" s="60">
        <v>2220</v>
      </c>
      <c r="AA51" s="63"/>
      <c r="AB51" s="181"/>
      <c r="AC51" s="182"/>
      <c r="AD51" s="60"/>
      <c r="AE51" s="61">
        <v>330</v>
      </c>
      <c r="AF51" s="207"/>
      <c r="AG51" s="208"/>
      <c r="AH51" s="64">
        <f t="shared" si="7"/>
        <v>4260</v>
      </c>
      <c r="AI51" s="65">
        <f t="shared" si="8"/>
        <v>3360</v>
      </c>
      <c r="AJ51" s="64">
        <f t="shared" si="9"/>
        <v>7620</v>
      </c>
      <c r="AK51" s="263"/>
    </row>
    <row r="52" spans="1:37" s="136" customFormat="1" ht="18.75" customHeight="1" thickTop="1" x14ac:dyDescent="0.15">
      <c r="A52" s="256" t="s">
        <v>41</v>
      </c>
      <c r="B52" s="248" t="s">
        <v>22</v>
      </c>
      <c r="C52" s="249"/>
      <c r="D52" s="42"/>
      <c r="E52" s="43"/>
      <c r="F52" s="137"/>
      <c r="G52" s="138"/>
      <c r="H52" s="42"/>
      <c r="I52" s="43"/>
      <c r="J52" s="42">
        <v>1</v>
      </c>
      <c r="K52" s="43"/>
      <c r="L52" s="42"/>
      <c r="M52" s="43"/>
      <c r="N52" s="44">
        <v>4</v>
      </c>
      <c r="O52" s="45">
        <v>8</v>
      </c>
      <c r="P52" s="42"/>
      <c r="Q52" s="43"/>
      <c r="R52" s="42"/>
      <c r="S52" s="43"/>
      <c r="T52" s="244"/>
      <c r="U52" s="43"/>
      <c r="V52" s="178"/>
      <c r="W52" s="45"/>
      <c r="X52" s="42"/>
      <c r="Y52" s="45"/>
      <c r="Z52" s="42"/>
      <c r="AA52" s="45">
        <v>1</v>
      </c>
      <c r="AB52" s="137"/>
      <c r="AC52" s="138"/>
      <c r="AD52" s="42"/>
      <c r="AE52" s="43"/>
      <c r="AF52" s="197"/>
      <c r="AG52" s="198"/>
      <c r="AH52" s="46">
        <f t="shared" si="7"/>
        <v>5</v>
      </c>
      <c r="AI52" s="47">
        <f t="shared" si="8"/>
        <v>9</v>
      </c>
      <c r="AJ52" s="250">
        <f t="shared" si="9"/>
        <v>14</v>
      </c>
      <c r="AK52" s="251"/>
    </row>
    <row r="53" spans="1:37" s="136" customFormat="1" ht="18.75" customHeight="1" x14ac:dyDescent="0.15">
      <c r="A53" s="257"/>
      <c r="B53" s="252" t="s">
        <v>18</v>
      </c>
      <c r="C53" s="17" t="s">
        <v>20</v>
      </c>
      <c r="D53" s="30"/>
      <c r="E53" s="31"/>
      <c r="F53" s="139"/>
      <c r="G53" s="140"/>
      <c r="H53" s="30"/>
      <c r="I53" s="31"/>
      <c r="J53" s="30">
        <v>16700</v>
      </c>
      <c r="K53" s="31"/>
      <c r="L53" s="30"/>
      <c r="M53" s="31"/>
      <c r="N53" s="32">
        <f>1100+1000+2500+1500</f>
        <v>6100</v>
      </c>
      <c r="O53" s="33">
        <f>700+1100+100+700+600+1200+400+1300</f>
        <v>6100</v>
      </c>
      <c r="P53" s="30"/>
      <c r="Q53" s="31"/>
      <c r="R53" s="30"/>
      <c r="S53" s="31"/>
      <c r="T53" s="245"/>
      <c r="U53" s="31"/>
      <c r="V53" s="179"/>
      <c r="W53" s="33"/>
      <c r="X53" s="30"/>
      <c r="Y53" s="33"/>
      <c r="Z53" s="30"/>
      <c r="AA53" s="33">
        <v>2700</v>
      </c>
      <c r="AB53" s="139"/>
      <c r="AC53" s="140"/>
      <c r="AD53" s="30"/>
      <c r="AE53" s="31"/>
      <c r="AF53" s="199"/>
      <c r="AG53" s="200"/>
      <c r="AH53" s="34">
        <f t="shared" si="7"/>
        <v>22800</v>
      </c>
      <c r="AI53" s="35">
        <f t="shared" si="8"/>
        <v>8800</v>
      </c>
      <c r="AJ53" s="34">
        <f t="shared" si="9"/>
        <v>31600</v>
      </c>
      <c r="AK53" s="261">
        <f>SUM(AJ53:AJ54)</f>
        <v>41080</v>
      </c>
    </row>
    <row r="54" spans="1:37" s="136" customFormat="1" ht="18.75" customHeight="1" thickBot="1" x14ac:dyDescent="0.2">
      <c r="A54" s="258"/>
      <c r="B54" s="260"/>
      <c r="C54" s="22" t="s">
        <v>21</v>
      </c>
      <c r="D54" s="60"/>
      <c r="E54" s="61"/>
      <c r="F54" s="147"/>
      <c r="G54" s="148"/>
      <c r="H54" s="60"/>
      <c r="I54" s="61"/>
      <c r="J54" s="60">
        <v>5010</v>
      </c>
      <c r="K54" s="61"/>
      <c r="L54" s="60"/>
      <c r="M54" s="61"/>
      <c r="N54" s="62">
        <f>330+300+750+450</f>
        <v>1830</v>
      </c>
      <c r="O54" s="63">
        <f>210+330+30+210+180+360+120+390</f>
        <v>1830</v>
      </c>
      <c r="P54" s="60"/>
      <c r="Q54" s="61"/>
      <c r="R54" s="60"/>
      <c r="S54" s="61"/>
      <c r="T54" s="246"/>
      <c r="U54" s="61"/>
      <c r="V54" s="180"/>
      <c r="W54" s="63"/>
      <c r="X54" s="60"/>
      <c r="Y54" s="63"/>
      <c r="Z54" s="60"/>
      <c r="AA54" s="63">
        <v>810</v>
      </c>
      <c r="AB54" s="181"/>
      <c r="AC54" s="182"/>
      <c r="AD54" s="60"/>
      <c r="AE54" s="61"/>
      <c r="AF54" s="207"/>
      <c r="AG54" s="208"/>
      <c r="AH54" s="64">
        <f t="shared" si="7"/>
        <v>6840</v>
      </c>
      <c r="AI54" s="65">
        <f t="shared" si="8"/>
        <v>2640</v>
      </c>
      <c r="AJ54" s="64">
        <f t="shared" si="9"/>
        <v>9480</v>
      </c>
      <c r="AK54" s="263"/>
    </row>
    <row r="55" spans="1:37" s="136" customFormat="1" ht="18.75" customHeight="1" thickTop="1" x14ac:dyDescent="0.15">
      <c r="A55" s="256" t="s">
        <v>42</v>
      </c>
      <c r="B55" s="248" t="s">
        <v>22</v>
      </c>
      <c r="C55" s="249"/>
      <c r="D55" s="42"/>
      <c r="E55" s="43"/>
      <c r="F55" s="137"/>
      <c r="G55" s="138"/>
      <c r="H55" s="42"/>
      <c r="I55" s="43"/>
      <c r="J55" s="42"/>
      <c r="K55" s="43">
        <v>1</v>
      </c>
      <c r="L55" s="42"/>
      <c r="M55" s="43"/>
      <c r="N55" s="44">
        <v>3</v>
      </c>
      <c r="O55" s="45">
        <v>7</v>
      </c>
      <c r="P55" s="42"/>
      <c r="Q55" s="43"/>
      <c r="R55" s="42"/>
      <c r="S55" s="43"/>
      <c r="T55" s="244"/>
      <c r="U55" s="43"/>
      <c r="V55" s="178"/>
      <c r="W55" s="45"/>
      <c r="X55" s="42">
        <v>2</v>
      </c>
      <c r="Y55" s="45">
        <v>1</v>
      </c>
      <c r="Z55" s="42"/>
      <c r="AA55" s="45">
        <v>1</v>
      </c>
      <c r="AB55" s="137"/>
      <c r="AC55" s="138"/>
      <c r="AD55" s="42"/>
      <c r="AE55" s="43"/>
      <c r="AF55" s="197"/>
      <c r="AG55" s="198"/>
      <c r="AH55" s="46">
        <f t="shared" ref="AH55:AI57" si="10">D55+F55+H55+R55+N55+P55+Z55+AB55+L55+V55+J55+AD55+X55</f>
        <v>5</v>
      </c>
      <c r="AI55" s="47">
        <f t="shared" si="10"/>
        <v>10</v>
      </c>
      <c r="AJ55" s="250">
        <f t="shared" ref="AJ55:AJ60" si="11">AH55+AI55</f>
        <v>15</v>
      </c>
      <c r="AK55" s="251"/>
    </row>
    <row r="56" spans="1:37" s="136" customFormat="1" ht="18.75" customHeight="1" x14ac:dyDescent="0.15">
      <c r="A56" s="257"/>
      <c r="B56" s="252" t="s">
        <v>18</v>
      </c>
      <c r="C56" s="17" t="s">
        <v>20</v>
      </c>
      <c r="D56" s="30"/>
      <c r="E56" s="31"/>
      <c r="F56" s="139"/>
      <c r="G56" s="140"/>
      <c r="H56" s="30"/>
      <c r="I56" s="31"/>
      <c r="J56" s="30"/>
      <c r="K56" s="31">
        <v>4100</v>
      </c>
      <c r="L56" s="30"/>
      <c r="M56" s="31"/>
      <c r="N56" s="32">
        <f>2000+1800+1400</f>
        <v>5200</v>
      </c>
      <c r="O56" s="33">
        <f>500+1200+500+1400+500+1600</f>
        <v>5700</v>
      </c>
      <c r="P56" s="30"/>
      <c r="Q56" s="31"/>
      <c r="R56" s="30"/>
      <c r="S56" s="31"/>
      <c r="T56" s="245"/>
      <c r="U56" s="31"/>
      <c r="V56" s="179"/>
      <c r="W56" s="33"/>
      <c r="X56" s="30">
        <f>2100+1800</f>
        <v>3900</v>
      </c>
      <c r="Y56" s="33">
        <v>1500</v>
      </c>
      <c r="Z56" s="30"/>
      <c r="AA56" s="33">
        <v>2200</v>
      </c>
      <c r="AB56" s="139"/>
      <c r="AC56" s="140"/>
      <c r="AD56" s="30"/>
      <c r="AE56" s="31"/>
      <c r="AF56" s="199"/>
      <c r="AG56" s="200"/>
      <c r="AH56" s="34">
        <f t="shared" si="10"/>
        <v>9100</v>
      </c>
      <c r="AI56" s="35">
        <f t="shared" si="10"/>
        <v>13500</v>
      </c>
      <c r="AJ56" s="34">
        <f t="shared" si="11"/>
        <v>22600</v>
      </c>
      <c r="AK56" s="254">
        <f>SUM(AJ56:AJ57)</f>
        <v>29380</v>
      </c>
    </row>
    <row r="57" spans="1:37" s="136" customFormat="1" ht="18.75" customHeight="1" thickBot="1" x14ac:dyDescent="0.2">
      <c r="A57" s="257"/>
      <c r="B57" s="295"/>
      <c r="C57" s="22" t="s">
        <v>21</v>
      </c>
      <c r="D57" s="48"/>
      <c r="E57" s="49"/>
      <c r="F57" s="181"/>
      <c r="G57" s="182"/>
      <c r="H57" s="183"/>
      <c r="I57" s="184"/>
      <c r="J57" s="183"/>
      <c r="K57" s="49">
        <v>1230</v>
      </c>
      <c r="L57" s="48"/>
      <c r="M57" s="49"/>
      <c r="N57" s="50">
        <f>600+540+420</f>
        <v>1560</v>
      </c>
      <c r="O57" s="51">
        <f>150+360+150+420+150+480</f>
        <v>1710</v>
      </c>
      <c r="P57" s="48"/>
      <c r="Q57" s="49"/>
      <c r="R57" s="48"/>
      <c r="S57" s="49"/>
      <c r="T57" s="247"/>
      <c r="U57" s="49"/>
      <c r="V57" s="185"/>
      <c r="W57" s="51"/>
      <c r="X57" s="48">
        <f>630+540</f>
        <v>1170</v>
      </c>
      <c r="Y57" s="51">
        <v>450</v>
      </c>
      <c r="Z57" s="48"/>
      <c r="AA57" s="51">
        <v>660</v>
      </c>
      <c r="AB57" s="181"/>
      <c r="AC57" s="182"/>
      <c r="AD57" s="48"/>
      <c r="AE57" s="49"/>
      <c r="AF57" s="203"/>
      <c r="AG57" s="204"/>
      <c r="AH57" s="52">
        <f t="shared" si="10"/>
        <v>2730</v>
      </c>
      <c r="AI57" s="53">
        <f t="shared" si="10"/>
        <v>4050</v>
      </c>
      <c r="AJ57" s="52">
        <f t="shared" si="11"/>
        <v>6780</v>
      </c>
      <c r="AK57" s="294"/>
    </row>
    <row r="58" spans="1:37" s="136" customFormat="1" ht="18.75" customHeight="1" thickTop="1" x14ac:dyDescent="0.15">
      <c r="A58" s="256" t="s">
        <v>44</v>
      </c>
      <c r="B58" s="248" t="s">
        <v>22</v>
      </c>
      <c r="C58" s="249"/>
      <c r="D58" s="42"/>
      <c r="E58" s="43"/>
      <c r="F58" s="137"/>
      <c r="G58" s="138"/>
      <c r="H58" s="42"/>
      <c r="I58" s="43"/>
      <c r="J58" s="42"/>
      <c r="K58" s="43">
        <v>1</v>
      </c>
      <c r="L58" s="42"/>
      <c r="M58" s="43"/>
      <c r="N58" s="44">
        <v>5</v>
      </c>
      <c r="O58" s="45">
        <v>6</v>
      </c>
      <c r="P58" s="42"/>
      <c r="Q58" s="43"/>
      <c r="R58" s="42"/>
      <c r="S58" s="43"/>
      <c r="T58" s="244"/>
      <c r="U58" s="43"/>
      <c r="V58" s="178"/>
      <c r="W58" s="45"/>
      <c r="X58" s="42">
        <v>1</v>
      </c>
      <c r="Y58" s="45">
        <v>3</v>
      </c>
      <c r="Z58" s="137"/>
      <c r="AA58" s="138"/>
      <c r="AB58" s="137"/>
      <c r="AC58" s="138"/>
      <c r="AD58" s="42"/>
      <c r="AE58" s="43"/>
      <c r="AF58" s="194">
        <v>2</v>
      </c>
      <c r="AG58" s="191"/>
      <c r="AH58" s="46">
        <f t="shared" ref="AH58:AI60" si="12">D58+F58+H58+R58+N58+P58+Z58+AB58+L58+V58+J58+AD58+X58+AF58</f>
        <v>8</v>
      </c>
      <c r="AI58" s="47">
        <f t="shared" si="12"/>
        <v>10</v>
      </c>
      <c r="AJ58" s="250">
        <f t="shared" si="11"/>
        <v>18</v>
      </c>
      <c r="AK58" s="251"/>
    </row>
    <row r="59" spans="1:37" s="136" customFormat="1" ht="18.75" customHeight="1" x14ac:dyDescent="0.15">
      <c r="A59" s="257"/>
      <c r="B59" s="252" t="s">
        <v>18</v>
      </c>
      <c r="C59" s="17" t="s">
        <v>20</v>
      </c>
      <c r="D59" s="30"/>
      <c r="E59" s="31"/>
      <c r="F59" s="139"/>
      <c r="G59" s="140"/>
      <c r="H59" s="30"/>
      <c r="I59" s="31"/>
      <c r="J59" s="30"/>
      <c r="K59" s="31">
        <v>4100</v>
      </c>
      <c r="L59" s="30"/>
      <c r="M59" s="31"/>
      <c r="N59" s="32">
        <v>6800</v>
      </c>
      <c r="O59" s="33">
        <v>3700</v>
      </c>
      <c r="P59" s="30"/>
      <c r="Q59" s="31"/>
      <c r="R59" s="30"/>
      <c r="S59" s="31"/>
      <c r="T59" s="245"/>
      <c r="U59" s="31"/>
      <c r="V59" s="179"/>
      <c r="W59" s="33"/>
      <c r="X59" s="30">
        <v>1700</v>
      </c>
      <c r="Y59" s="33">
        <v>1500</v>
      </c>
      <c r="Z59" s="139"/>
      <c r="AA59" s="140"/>
      <c r="AB59" s="139"/>
      <c r="AC59" s="140"/>
      <c r="AD59" s="30"/>
      <c r="AE59" s="31"/>
      <c r="AF59" s="195">
        <v>900</v>
      </c>
      <c r="AG59" s="190"/>
      <c r="AH59" s="34">
        <f t="shared" si="12"/>
        <v>9400</v>
      </c>
      <c r="AI59" s="35">
        <f t="shared" si="12"/>
        <v>9300</v>
      </c>
      <c r="AJ59" s="34">
        <f t="shared" si="11"/>
        <v>18700</v>
      </c>
      <c r="AK59" s="254">
        <f>SUM(AJ59:AJ60)</f>
        <v>24040</v>
      </c>
    </row>
    <row r="60" spans="1:37" s="136" customFormat="1" ht="18.75" customHeight="1" thickBot="1" x14ac:dyDescent="0.2">
      <c r="A60" s="258"/>
      <c r="B60" s="253"/>
      <c r="C60" s="22" t="s">
        <v>21</v>
      </c>
      <c r="D60" s="60"/>
      <c r="E60" s="61"/>
      <c r="F60" s="186"/>
      <c r="G60" s="187"/>
      <c r="H60" s="188"/>
      <c r="I60" s="189"/>
      <c r="J60" s="188"/>
      <c r="K60" s="61">
        <v>1230</v>
      </c>
      <c r="L60" s="60"/>
      <c r="M60" s="61"/>
      <c r="N60" s="62">
        <v>2040</v>
      </c>
      <c r="O60" s="63">
        <v>1110</v>
      </c>
      <c r="P60" s="60"/>
      <c r="Q60" s="61"/>
      <c r="R60" s="60"/>
      <c r="S60" s="61"/>
      <c r="T60" s="246"/>
      <c r="U60" s="61"/>
      <c r="V60" s="180"/>
      <c r="W60" s="63"/>
      <c r="X60" s="60">
        <v>510</v>
      </c>
      <c r="Y60" s="63">
        <v>450</v>
      </c>
      <c r="Z60" s="186"/>
      <c r="AA60" s="187"/>
      <c r="AB60" s="186"/>
      <c r="AC60" s="187"/>
      <c r="AD60" s="60"/>
      <c r="AE60" s="61"/>
      <c r="AF60" s="196">
        <v>0</v>
      </c>
      <c r="AG60" s="192"/>
      <c r="AH60" s="64">
        <f t="shared" si="12"/>
        <v>2550</v>
      </c>
      <c r="AI60" s="65">
        <f t="shared" si="12"/>
        <v>2790</v>
      </c>
      <c r="AJ60" s="64">
        <f t="shared" si="11"/>
        <v>5340</v>
      </c>
      <c r="AK60" s="255"/>
    </row>
    <row r="61" spans="1:37" s="136" customFormat="1" ht="18.75" customHeight="1" thickTop="1" x14ac:dyDescent="0.15">
      <c r="A61" s="256" t="s">
        <v>46</v>
      </c>
      <c r="B61" s="248" t="s">
        <v>22</v>
      </c>
      <c r="C61" s="249"/>
      <c r="D61" s="42"/>
      <c r="E61" s="43"/>
      <c r="F61" s="137"/>
      <c r="G61" s="138"/>
      <c r="H61" s="42"/>
      <c r="I61" s="43"/>
      <c r="J61" s="42"/>
      <c r="K61" s="43"/>
      <c r="L61" s="42"/>
      <c r="M61" s="43"/>
      <c r="N61" s="44">
        <v>6</v>
      </c>
      <c r="O61" s="45">
        <v>9</v>
      </c>
      <c r="P61" s="42"/>
      <c r="Q61" s="43"/>
      <c r="R61" s="42"/>
      <c r="S61" s="43"/>
      <c r="T61" s="244">
        <v>1</v>
      </c>
      <c r="U61" s="43"/>
      <c r="V61" s="178"/>
      <c r="W61" s="45"/>
      <c r="X61" s="42">
        <v>3</v>
      </c>
      <c r="Y61" s="45">
        <v>1</v>
      </c>
      <c r="Z61" s="137"/>
      <c r="AA61" s="138"/>
      <c r="AB61" s="137"/>
      <c r="AC61" s="138"/>
      <c r="AD61" s="42">
        <v>1</v>
      </c>
      <c r="AE61" s="43"/>
      <c r="AF61" s="194">
        <v>3</v>
      </c>
      <c r="AG61" s="227"/>
      <c r="AH61" s="46">
        <f>D61+F61+H61+R61+N61+P61+Z61+AB61+L61+V61+J61+AD61+X61+AF61+T61</f>
        <v>14</v>
      </c>
      <c r="AI61" s="47">
        <f>E61+G61+I61+S61+O61+Q61+AA61+AC61+M61+W61+K61+AE61+Y61+AG61</f>
        <v>10</v>
      </c>
      <c r="AJ61" s="250">
        <f t="shared" ref="AJ61:AJ72" si="13">AH61+AI61</f>
        <v>24</v>
      </c>
      <c r="AK61" s="251"/>
    </row>
    <row r="62" spans="1:37" s="136" customFormat="1" ht="18.75" customHeight="1" x14ac:dyDescent="0.15">
      <c r="A62" s="257"/>
      <c r="B62" s="252" t="s">
        <v>18</v>
      </c>
      <c r="C62" s="17" t="s">
        <v>20</v>
      </c>
      <c r="D62" s="30"/>
      <c r="E62" s="31"/>
      <c r="F62" s="139"/>
      <c r="G62" s="140"/>
      <c r="H62" s="30"/>
      <c r="I62" s="31"/>
      <c r="J62" s="30"/>
      <c r="K62" s="31"/>
      <c r="L62" s="30"/>
      <c r="M62" s="31"/>
      <c r="N62" s="32">
        <v>11700</v>
      </c>
      <c r="O62" s="33">
        <v>6000</v>
      </c>
      <c r="P62" s="30"/>
      <c r="Q62" s="31"/>
      <c r="R62" s="30"/>
      <c r="S62" s="31"/>
      <c r="T62" s="245">
        <v>4400</v>
      </c>
      <c r="U62" s="31"/>
      <c r="V62" s="179"/>
      <c r="W62" s="33"/>
      <c r="X62" s="30">
        <v>4800</v>
      </c>
      <c r="Y62" s="33">
        <v>1500</v>
      </c>
      <c r="Z62" s="139"/>
      <c r="AA62" s="140"/>
      <c r="AB62" s="139"/>
      <c r="AC62" s="140"/>
      <c r="AD62" s="30">
        <v>1100</v>
      </c>
      <c r="AE62" s="31"/>
      <c r="AF62" s="195">
        <v>1410</v>
      </c>
      <c r="AG62" s="228"/>
      <c r="AH62" s="34">
        <f>D62+T62+F62+H62+R62+N62+P62+Z62+AB62+L62+V62+J62+AD62+X62+AF62</f>
        <v>23410</v>
      </c>
      <c r="AI62" s="35">
        <f>E62+G62+I62+S62+O62+Q62+AA62+AC62+M62+W62+K62+AE62+Y62+AG62</f>
        <v>7500</v>
      </c>
      <c r="AJ62" s="34">
        <f t="shared" si="13"/>
        <v>30910</v>
      </c>
      <c r="AK62" s="254">
        <f>SUM(AJ62:AJ63)</f>
        <v>39760</v>
      </c>
    </row>
    <row r="63" spans="1:37" s="136" customFormat="1" ht="18.75" customHeight="1" thickBot="1" x14ac:dyDescent="0.2">
      <c r="A63" s="258"/>
      <c r="B63" s="253"/>
      <c r="C63" s="22" t="s">
        <v>21</v>
      </c>
      <c r="D63" s="60"/>
      <c r="E63" s="61"/>
      <c r="F63" s="186"/>
      <c r="G63" s="187"/>
      <c r="H63" s="188"/>
      <c r="I63" s="189"/>
      <c r="J63" s="188"/>
      <c r="K63" s="61"/>
      <c r="L63" s="60"/>
      <c r="M63" s="61"/>
      <c r="N63" s="62">
        <v>3510</v>
      </c>
      <c r="O63" s="63">
        <v>1800</v>
      </c>
      <c r="P63" s="60"/>
      <c r="Q63" s="61"/>
      <c r="R63" s="60"/>
      <c r="S63" s="61"/>
      <c r="T63" s="246">
        <v>1320</v>
      </c>
      <c r="U63" s="61"/>
      <c r="V63" s="180"/>
      <c r="W63" s="63"/>
      <c r="X63" s="60">
        <v>1440</v>
      </c>
      <c r="Y63" s="63">
        <v>450</v>
      </c>
      <c r="Z63" s="186"/>
      <c r="AA63" s="187"/>
      <c r="AB63" s="186"/>
      <c r="AC63" s="187"/>
      <c r="AD63" s="60">
        <v>330</v>
      </c>
      <c r="AE63" s="61"/>
      <c r="AF63" s="196">
        <v>0</v>
      </c>
      <c r="AG63" s="229"/>
      <c r="AH63" s="64">
        <f>D63+F63+H63+R63+N63+P63+Z63+AB63+L63+V63+J63+AD63+X63+AF63+T63</f>
        <v>6600</v>
      </c>
      <c r="AI63" s="65">
        <f>E63+G63+I63+S63+O63+Q63+AA63+AC63+M63+W63+K63+AE63+Y63+AG63</f>
        <v>2250</v>
      </c>
      <c r="AJ63" s="64">
        <f t="shared" si="13"/>
        <v>8850</v>
      </c>
      <c r="AK63" s="255"/>
    </row>
    <row r="64" spans="1:37" s="136" customFormat="1" ht="18.75" customHeight="1" thickTop="1" x14ac:dyDescent="0.15">
      <c r="A64" s="256" t="s">
        <v>47</v>
      </c>
      <c r="B64" s="248" t="s">
        <v>22</v>
      </c>
      <c r="C64" s="249"/>
      <c r="D64" s="42"/>
      <c r="E64" s="43"/>
      <c r="F64" s="137"/>
      <c r="G64" s="138"/>
      <c r="H64" s="42"/>
      <c r="I64" s="43"/>
      <c r="J64" s="42"/>
      <c r="K64" s="43"/>
      <c r="L64" s="42"/>
      <c r="M64" s="43"/>
      <c r="N64" s="44">
        <v>5</v>
      </c>
      <c r="O64" s="45">
        <v>13</v>
      </c>
      <c r="P64" s="42"/>
      <c r="Q64" s="43"/>
      <c r="R64" s="42"/>
      <c r="S64" s="43"/>
      <c r="T64" s="244"/>
      <c r="U64" s="43">
        <v>1</v>
      </c>
      <c r="V64" s="137"/>
      <c r="W64" s="138"/>
      <c r="X64" s="42"/>
      <c r="Y64" s="45">
        <v>3</v>
      </c>
      <c r="Z64" s="137"/>
      <c r="AA64" s="138"/>
      <c r="AB64" s="137"/>
      <c r="AC64" s="138"/>
      <c r="AD64" s="42"/>
      <c r="AE64" s="43">
        <v>1</v>
      </c>
      <c r="AF64" s="194">
        <v>2</v>
      </c>
      <c r="AG64" s="227"/>
      <c r="AH64" s="46">
        <f>D64+F64+H64+R64+N64+P64+Z64+AB64+L64+V64+J64+AD64+X64+AF64+T64</f>
        <v>7</v>
      </c>
      <c r="AI64" s="47">
        <f t="shared" ref="AI64:AI72" si="14">E64+G64+I64+S64+O64+Q64+AA64+AC64+M64+W64+K64+AE64+Y64+AG64+U64</f>
        <v>18</v>
      </c>
      <c r="AJ64" s="250">
        <f>AH64+AI64</f>
        <v>25</v>
      </c>
      <c r="AK64" s="251"/>
    </row>
    <row r="65" spans="1:37" s="136" customFormat="1" ht="18.75" customHeight="1" x14ac:dyDescent="0.15">
      <c r="A65" s="257"/>
      <c r="B65" s="252" t="s">
        <v>18</v>
      </c>
      <c r="C65" s="17" t="s">
        <v>20</v>
      </c>
      <c r="D65" s="30"/>
      <c r="E65" s="31"/>
      <c r="F65" s="139"/>
      <c r="G65" s="140"/>
      <c r="H65" s="30"/>
      <c r="I65" s="31"/>
      <c r="J65" s="30"/>
      <c r="K65" s="31"/>
      <c r="L65" s="30"/>
      <c r="M65" s="31"/>
      <c r="N65" s="32">
        <v>7600</v>
      </c>
      <c r="O65" s="33">
        <v>9000</v>
      </c>
      <c r="P65" s="30"/>
      <c r="Q65" s="31"/>
      <c r="R65" s="30"/>
      <c r="S65" s="31"/>
      <c r="T65" s="245"/>
      <c r="U65" s="31">
        <v>200</v>
      </c>
      <c r="V65" s="139"/>
      <c r="W65" s="140"/>
      <c r="X65" s="30"/>
      <c r="Y65" s="33">
        <v>2600</v>
      </c>
      <c r="Z65" s="139"/>
      <c r="AA65" s="140"/>
      <c r="AB65" s="139"/>
      <c r="AC65" s="140"/>
      <c r="AD65" s="30"/>
      <c r="AE65" s="31">
        <v>1200</v>
      </c>
      <c r="AF65" s="195">
        <v>920</v>
      </c>
      <c r="AG65" s="228"/>
      <c r="AH65" s="34">
        <f>D65+F65+H65+R65+N65+P65+Z65+AB65+L65+V65+J65+AD65+X65+AF65+T65</f>
        <v>8520</v>
      </c>
      <c r="AI65" s="35">
        <f t="shared" si="14"/>
        <v>13000</v>
      </c>
      <c r="AJ65" s="34">
        <f>AH65+AI65</f>
        <v>21520</v>
      </c>
      <c r="AK65" s="254">
        <f>SUM(AJ65:AJ66)</f>
        <v>27700</v>
      </c>
    </row>
    <row r="66" spans="1:37" s="136" customFormat="1" ht="18.75" customHeight="1" thickBot="1" x14ac:dyDescent="0.2">
      <c r="A66" s="258"/>
      <c r="B66" s="253"/>
      <c r="C66" s="22" t="s">
        <v>21</v>
      </c>
      <c r="D66" s="60"/>
      <c r="E66" s="61"/>
      <c r="F66" s="186"/>
      <c r="G66" s="187"/>
      <c r="H66" s="188"/>
      <c r="I66" s="189"/>
      <c r="J66" s="188"/>
      <c r="K66" s="61"/>
      <c r="L66" s="60"/>
      <c r="M66" s="61"/>
      <c r="N66" s="62">
        <v>2280</v>
      </c>
      <c r="O66" s="63">
        <v>2700</v>
      </c>
      <c r="P66" s="60"/>
      <c r="Q66" s="61"/>
      <c r="R66" s="60"/>
      <c r="S66" s="61"/>
      <c r="T66" s="246"/>
      <c r="U66" s="61">
        <v>60</v>
      </c>
      <c r="V66" s="186"/>
      <c r="W66" s="187"/>
      <c r="X66" s="60"/>
      <c r="Y66" s="63">
        <v>780</v>
      </c>
      <c r="Z66" s="186"/>
      <c r="AA66" s="187"/>
      <c r="AB66" s="186"/>
      <c r="AC66" s="187"/>
      <c r="AD66" s="60"/>
      <c r="AE66" s="61">
        <v>360</v>
      </c>
      <c r="AF66" s="196">
        <v>0</v>
      </c>
      <c r="AG66" s="229"/>
      <c r="AH66" s="64">
        <f>D66+F66+H66+R66+N66+P66+Z66+AB66+L66+V66+J66+AD66+X66+AF66+AT66+T66</f>
        <v>2280</v>
      </c>
      <c r="AI66" s="65">
        <f t="shared" si="14"/>
        <v>3900</v>
      </c>
      <c r="AJ66" s="64">
        <f>AH66+AI66</f>
        <v>6180</v>
      </c>
      <c r="AK66" s="255"/>
    </row>
    <row r="67" spans="1:37" s="136" customFormat="1" ht="18.75" customHeight="1" thickTop="1" x14ac:dyDescent="0.15">
      <c r="A67" s="256" t="s">
        <v>49</v>
      </c>
      <c r="B67" s="248" t="s">
        <v>22</v>
      </c>
      <c r="C67" s="249"/>
      <c r="D67" s="42"/>
      <c r="E67" s="43"/>
      <c r="F67" s="137"/>
      <c r="G67" s="138"/>
      <c r="H67" s="42"/>
      <c r="I67" s="43"/>
      <c r="J67" s="42"/>
      <c r="K67" s="43"/>
      <c r="L67" s="42"/>
      <c r="M67" s="43"/>
      <c r="N67" s="44">
        <v>5</v>
      </c>
      <c r="O67" s="45">
        <v>14</v>
      </c>
      <c r="P67" s="42"/>
      <c r="Q67" s="43"/>
      <c r="R67" s="42"/>
      <c r="S67" s="43"/>
      <c r="T67" s="244"/>
      <c r="U67" s="43">
        <v>1</v>
      </c>
      <c r="V67" s="137"/>
      <c r="W67" s="138"/>
      <c r="X67" s="42"/>
      <c r="Y67" s="45">
        <v>3</v>
      </c>
      <c r="Z67" s="137"/>
      <c r="AA67" s="138"/>
      <c r="AB67" s="137"/>
      <c r="AC67" s="138"/>
      <c r="AD67" s="42"/>
      <c r="AE67" s="43"/>
      <c r="AF67" s="194">
        <v>2</v>
      </c>
      <c r="AG67" s="227"/>
      <c r="AH67" s="46">
        <f>D67+F67+H67+R67+N67+P67+Z67+AB67+L67+V67+J67+AD67+X67+AF67+T67</f>
        <v>7</v>
      </c>
      <c r="AI67" s="47">
        <f t="shared" ref="AI67:AI69" si="15">E67+G67+I67+S67+O67+Q67+AA67+AC67+M67+W67+K67+AE67+Y67+AG67+U67</f>
        <v>18</v>
      </c>
      <c r="AJ67" s="250">
        <f t="shared" ref="AJ67:AJ69" si="16">AH67+AI67</f>
        <v>25</v>
      </c>
      <c r="AK67" s="251"/>
    </row>
    <row r="68" spans="1:37" s="136" customFormat="1" ht="18.75" customHeight="1" x14ac:dyDescent="0.15">
      <c r="A68" s="257"/>
      <c r="B68" s="252" t="s">
        <v>18</v>
      </c>
      <c r="C68" s="17" t="s">
        <v>20</v>
      </c>
      <c r="D68" s="30"/>
      <c r="E68" s="31"/>
      <c r="F68" s="139"/>
      <c r="G68" s="140"/>
      <c r="H68" s="30"/>
      <c r="I68" s="31"/>
      <c r="J68" s="30"/>
      <c r="K68" s="31"/>
      <c r="L68" s="30"/>
      <c r="M68" s="31"/>
      <c r="N68" s="32">
        <v>7700</v>
      </c>
      <c r="O68" s="33">
        <v>7600</v>
      </c>
      <c r="P68" s="30"/>
      <c r="Q68" s="31"/>
      <c r="R68" s="30"/>
      <c r="S68" s="31"/>
      <c r="T68" s="245"/>
      <c r="U68" s="31">
        <v>200</v>
      </c>
      <c r="V68" s="139"/>
      <c r="W68" s="140"/>
      <c r="X68" s="30"/>
      <c r="Y68" s="33">
        <v>1700</v>
      </c>
      <c r="Z68" s="139"/>
      <c r="AA68" s="140"/>
      <c r="AB68" s="139"/>
      <c r="AC68" s="140"/>
      <c r="AD68" s="30"/>
      <c r="AE68" s="31"/>
      <c r="AF68" s="195">
        <v>930</v>
      </c>
      <c r="AG68" s="228"/>
      <c r="AH68" s="34">
        <f>D68+F68+H68+R68+N68+P68+Z68+AB68+L68+V68+J68+AD68+X68+AF68+T68</f>
        <v>8630</v>
      </c>
      <c r="AI68" s="35">
        <f t="shared" si="15"/>
        <v>9500</v>
      </c>
      <c r="AJ68" s="34">
        <f t="shared" si="16"/>
        <v>18130</v>
      </c>
      <c r="AK68" s="254">
        <f>SUM(AJ68:AJ69)</f>
        <v>23290</v>
      </c>
    </row>
    <row r="69" spans="1:37" s="136" customFormat="1" ht="18.75" customHeight="1" thickBot="1" x14ac:dyDescent="0.2">
      <c r="A69" s="258"/>
      <c r="B69" s="253"/>
      <c r="C69" s="22" t="s">
        <v>21</v>
      </c>
      <c r="D69" s="60"/>
      <c r="E69" s="61"/>
      <c r="F69" s="186"/>
      <c r="G69" s="187"/>
      <c r="H69" s="188"/>
      <c r="I69" s="189"/>
      <c r="J69" s="188"/>
      <c r="K69" s="61"/>
      <c r="L69" s="60"/>
      <c r="M69" s="61"/>
      <c r="N69" s="62">
        <v>2310</v>
      </c>
      <c r="O69" s="63">
        <v>2280</v>
      </c>
      <c r="P69" s="60"/>
      <c r="Q69" s="61"/>
      <c r="R69" s="60"/>
      <c r="S69" s="61"/>
      <c r="T69" s="246"/>
      <c r="U69" s="61">
        <v>60</v>
      </c>
      <c r="V69" s="186"/>
      <c r="W69" s="187"/>
      <c r="X69" s="60"/>
      <c r="Y69" s="63">
        <v>510</v>
      </c>
      <c r="Z69" s="186"/>
      <c r="AA69" s="187"/>
      <c r="AB69" s="186"/>
      <c r="AC69" s="187"/>
      <c r="AD69" s="60"/>
      <c r="AE69" s="61"/>
      <c r="AF69" s="196">
        <v>0</v>
      </c>
      <c r="AG69" s="229"/>
      <c r="AH69" s="64">
        <f>D69+F69+H69+R69+N69+P69+Z69+AB69+L69+V69+J69+AD69+X69+AF69+AT69+T69</f>
        <v>2310</v>
      </c>
      <c r="AI69" s="65">
        <f t="shared" si="15"/>
        <v>2850</v>
      </c>
      <c r="AJ69" s="64">
        <f t="shared" si="16"/>
        <v>5160</v>
      </c>
      <c r="AK69" s="255"/>
    </row>
    <row r="70" spans="1:37" s="136" customFormat="1" ht="18.75" customHeight="1" thickTop="1" x14ac:dyDescent="0.15">
      <c r="A70" s="256" t="s">
        <v>50</v>
      </c>
      <c r="B70" s="248" t="s">
        <v>22</v>
      </c>
      <c r="C70" s="249"/>
      <c r="D70" s="42"/>
      <c r="E70" s="43"/>
      <c r="F70" s="137"/>
      <c r="G70" s="138"/>
      <c r="H70" s="42"/>
      <c r="I70" s="43"/>
      <c r="J70" s="42"/>
      <c r="K70" s="43"/>
      <c r="L70" s="42">
        <v>1</v>
      </c>
      <c r="M70" s="43"/>
      <c r="N70" s="44">
        <v>3</v>
      </c>
      <c r="O70" s="45">
        <v>10</v>
      </c>
      <c r="P70" s="42"/>
      <c r="Q70" s="43"/>
      <c r="R70" s="42"/>
      <c r="S70" s="43"/>
      <c r="T70" s="244"/>
      <c r="U70" s="43">
        <v>1</v>
      </c>
      <c r="V70" s="137"/>
      <c r="W70" s="138"/>
      <c r="X70" s="42"/>
      <c r="Y70" s="45">
        <v>2</v>
      </c>
      <c r="Z70" s="137"/>
      <c r="AA70" s="138"/>
      <c r="AB70" s="137"/>
      <c r="AC70" s="138"/>
      <c r="AD70" s="42"/>
      <c r="AE70" s="43"/>
      <c r="AF70" s="194">
        <v>2</v>
      </c>
      <c r="AG70" s="227"/>
      <c r="AH70" s="46">
        <f>D70+F70+H70+R70+N70+P70+Z70+AB70+L70+V70+J70+AD70+X70+AF70+T70</f>
        <v>6</v>
      </c>
      <c r="AI70" s="47">
        <f t="shared" si="14"/>
        <v>13</v>
      </c>
      <c r="AJ70" s="250">
        <f>AH70+AI70</f>
        <v>19</v>
      </c>
      <c r="AK70" s="251"/>
    </row>
    <row r="71" spans="1:37" s="136" customFormat="1" ht="18.75" customHeight="1" x14ac:dyDescent="0.15">
      <c r="A71" s="257"/>
      <c r="B71" s="252" t="s">
        <v>18</v>
      </c>
      <c r="C71" s="17" t="s">
        <v>20</v>
      </c>
      <c r="D71" s="30"/>
      <c r="E71" s="31"/>
      <c r="F71" s="139"/>
      <c r="G71" s="140"/>
      <c r="H71" s="30"/>
      <c r="I71" s="31"/>
      <c r="J71" s="30"/>
      <c r="K71" s="31"/>
      <c r="L71" s="30">
        <v>4300</v>
      </c>
      <c r="M71" s="31"/>
      <c r="N71" s="32">
        <v>6700</v>
      </c>
      <c r="O71" s="33">
        <v>5800</v>
      </c>
      <c r="P71" s="30"/>
      <c r="Q71" s="31"/>
      <c r="R71" s="30"/>
      <c r="S71" s="31"/>
      <c r="T71" s="245"/>
      <c r="U71" s="31">
        <v>0</v>
      </c>
      <c r="V71" s="139"/>
      <c r="W71" s="140"/>
      <c r="X71" s="30"/>
      <c r="Y71" s="33">
        <v>700</v>
      </c>
      <c r="Z71" s="139"/>
      <c r="AA71" s="140"/>
      <c r="AB71" s="139"/>
      <c r="AC71" s="140"/>
      <c r="AD71" s="30"/>
      <c r="AE71" s="31"/>
      <c r="AF71" s="195">
        <v>970</v>
      </c>
      <c r="AG71" s="228"/>
      <c r="AH71" s="34">
        <f>D71+F71+H71+R71+N71+P71+Z71+AB71+L71+V71+J71+AD71+X71+AF71+T71</f>
        <v>11970</v>
      </c>
      <c r="AI71" s="35">
        <f t="shared" si="14"/>
        <v>6500</v>
      </c>
      <c r="AJ71" s="34">
        <f>AH71+AI71</f>
        <v>18470</v>
      </c>
      <c r="AK71" s="254">
        <f>SUM(AJ71:AJ72)</f>
        <v>23720</v>
      </c>
    </row>
    <row r="72" spans="1:37" s="136" customFormat="1" ht="18.75" customHeight="1" thickBot="1" x14ac:dyDescent="0.2">
      <c r="A72" s="258"/>
      <c r="B72" s="253"/>
      <c r="C72" s="22" t="s">
        <v>21</v>
      </c>
      <c r="D72" s="60"/>
      <c r="E72" s="61"/>
      <c r="F72" s="186"/>
      <c r="G72" s="187"/>
      <c r="H72" s="188"/>
      <c r="I72" s="189"/>
      <c r="J72" s="188"/>
      <c r="K72" s="61"/>
      <c r="L72" s="60">
        <v>1290</v>
      </c>
      <c r="M72" s="61"/>
      <c r="N72" s="62">
        <v>2010</v>
      </c>
      <c r="O72" s="63">
        <v>1740</v>
      </c>
      <c r="P72" s="60"/>
      <c r="Q72" s="61"/>
      <c r="R72" s="60"/>
      <c r="S72" s="61"/>
      <c r="T72" s="246"/>
      <c r="U72" s="61">
        <v>0</v>
      </c>
      <c r="V72" s="186"/>
      <c r="W72" s="187"/>
      <c r="X72" s="60"/>
      <c r="Y72" s="63">
        <v>210</v>
      </c>
      <c r="Z72" s="186"/>
      <c r="AA72" s="187"/>
      <c r="AB72" s="186"/>
      <c r="AC72" s="187"/>
      <c r="AD72" s="60"/>
      <c r="AE72" s="61"/>
      <c r="AF72" s="196">
        <v>0</v>
      </c>
      <c r="AG72" s="229"/>
      <c r="AH72" s="64">
        <f>D72+F72+H72+R72+N72+P72+Z72+AB72+L72+V72+J72+AD72+X72+AF72+AT72+T72</f>
        <v>3300</v>
      </c>
      <c r="AI72" s="65">
        <f t="shared" si="14"/>
        <v>1950</v>
      </c>
      <c r="AJ72" s="64">
        <f t="shared" si="13"/>
        <v>5250</v>
      </c>
      <c r="AK72" s="255"/>
    </row>
    <row r="73" spans="1:37" s="136" customFormat="1" ht="18.75" customHeight="1" thickTop="1" x14ac:dyDescent="0.15">
      <c r="A73" s="256" t="s">
        <v>52</v>
      </c>
      <c r="B73" s="248" t="s">
        <v>22</v>
      </c>
      <c r="C73" s="249"/>
      <c r="D73" s="42"/>
      <c r="E73" s="43"/>
      <c r="F73" s="137"/>
      <c r="G73" s="138"/>
      <c r="H73" s="42"/>
      <c r="I73" s="43"/>
      <c r="J73" s="42"/>
      <c r="K73" s="43"/>
      <c r="L73" s="42"/>
      <c r="M73" s="43">
        <v>1</v>
      </c>
      <c r="N73" s="44">
        <v>5</v>
      </c>
      <c r="O73" s="45">
        <v>7</v>
      </c>
      <c r="P73" s="42">
        <v>1</v>
      </c>
      <c r="Q73" s="43"/>
      <c r="R73" s="42"/>
      <c r="S73" s="43"/>
      <c r="T73" s="244"/>
      <c r="U73" s="43">
        <v>1</v>
      </c>
      <c r="V73" s="137"/>
      <c r="W73" s="138"/>
      <c r="X73" s="42">
        <v>1</v>
      </c>
      <c r="Y73" s="45">
        <v>1</v>
      </c>
      <c r="Z73" s="137"/>
      <c r="AA73" s="138"/>
      <c r="AB73" s="137"/>
      <c r="AC73" s="138"/>
      <c r="AD73" s="42"/>
      <c r="AE73" s="43"/>
      <c r="AF73" s="194">
        <v>4</v>
      </c>
      <c r="AG73" s="227"/>
      <c r="AH73" s="46">
        <f>SUM(H73,J73,L73,N73,P73,R73,T73,X73,AD73,AF73,Z73,AB73,V73,F73,D73)</f>
        <v>11</v>
      </c>
      <c r="AI73" s="47">
        <f>SUM(I73,K73,M73,O73,Q73,S73,U73,Y73,AE73,AG73,AA73,AC73,W73,G73,E73)</f>
        <v>10</v>
      </c>
      <c r="AJ73" s="250">
        <f>AH73+AI73</f>
        <v>21</v>
      </c>
      <c r="AK73" s="251"/>
    </row>
    <row r="74" spans="1:37" s="136" customFormat="1" ht="18.75" customHeight="1" x14ac:dyDescent="0.15">
      <c r="A74" s="257"/>
      <c r="B74" s="252" t="s">
        <v>18</v>
      </c>
      <c r="C74" s="17" t="s">
        <v>20</v>
      </c>
      <c r="D74" s="30"/>
      <c r="E74" s="31"/>
      <c r="F74" s="139"/>
      <c r="G74" s="140"/>
      <c r="H74" s="30"/>
      <c r="I74" s="31"/>
      <c r="J74" s="30"/>
      <c r="K74" s="31"/>
      <c r="L74" s="30"/>
      <c r="M74" s="31">
        <v>7600</v>
      </c>
      <c r="N74" s="32">
        <v>7600</v>
      </c>
      <c r="O74" s="33">
        <v>4900</v>
      </c>
      <c r="P74" s="30">
        <v>470</v>
      </c>
      <c r="Q74" s="31"/>
      <c r="R74" s="30"/>
      <c r="S74" s="31"/>
      <c r="T74" s="245"/>
      <c r="U74" s="31">
        <v>2300</v>
      </c>
      <c r="V74" s="139"/>
      <c r="W74" s="140"/>
      <c r="X74" s="30">
        <v>1500</v>
      </c>
      <c r="Y74" s="33">
        <v>0</v>
      </c>
      <c r="Z74" s="139"/>
      <c r="AA74" s="140"/>
      <c r="AB74" s="139"/>
      <c r="AC74" s="140"/>
      <c r="AD74" s="30"/>
      <c r="AE74" s="31"/>
      <c r="AF74" s="195">
        <v>1950</v>
      </c>
      <c r="AG74" s="228"/>
      <c r="AH74" s="34">
        <f>SUM(H74,J74,L74,N74,P74,R74,T74,X74,AD74,AF74,Z74,AB74,V74,F74,D74)</f>
        <v>11520</v>
      </c>
      <c r="AI74" s="35">
        <f t="shared" ref="AI74:AI75" si="17">SUM(I74,K74,M74,O74,Q74,S74,U74,Y74,AE74,AG74,AA74,AC74,W74,G74,E74)</f>
        <v>14800</v>
      </c>
      <c r="AJ74" s="34">
        <f>+AH74+AI74</f>
        <v>26320</v>
      </c>
      <c r="AK74" s="254">
        <f>+AJ74+AJ75</f>
        <v>33490</v>
      </c>
    </row>
    <row r="75" spans="1:37" s="136" customFormat="1" ht="18.75" customHeight="1" thickBot="1" x14ac:dyDescent="0.2">
      <c r="A75" s="258"/>
      <c r="B75" s="253"/>
      <c r="C75" s="22" t="s">
        <v>21</v>
      </c>
      <c r="D75" s="60"/>
      <c r="E75" s="61"/>
      <c r="F75" s="186"/>
      <c r="G75" s="187"/>
      <c r="H75" s="188"/>
      <c r="I75" s="189"/>
      <c r="J75" s="188"/>
      <c r="K75" s="61"/>
      <c r="L75" s="60"/>
      <c r="M75" s="61">
        <v>2280</v>
      </c>
      <c r="N75" s="62">
        <v>2280</v>
      </c>
      <c r="O75" s="63">
        <v>1470</v>
      </c>
      <c r="P75" s="60">
        <v>0</v>
      </c>
      <c r="Q75" s="61"/>
      <c r="R75" s="60"/>
      <c r="S75" s="61"/>
      <c r="T75" s="246"/>
      <c r="U75" s="61">
        <v>690</v>
      </c>
      <c r="V75" s="186"/>
      <c r="W75" s="187"/>
      <c r="X75" s="60">
        <v>450</v>
      </c>
      <c r="Y75" s="63">
        <v>0</v>
      </c>
      <c r="Z75" s="186"/>
      <c r="AA75" s="187"/>
      <c r="AB75" s="186"/>
      <c r="AC75" s="187"/>
      <c r="AD75" s="60"/>
      <c r="AE75" s="61"/>
      <c r="AF75" s="196">
        <v>0</v>
      </c>
      <c r="AG75" s="229"/>
      <c r="AH75" s="64">
        <f>SUM(H75,J75,L75,N75,P75,R75,T75,X75,AD75,AF75,Z75,AB75,V75,F75,D75)</f>
        <v>2730</v>
      </c>
      <c r="AI75" s="65">
        <f t="shared" si="17"/>
        <v>4440</v>
      </c>
      <c r="AJ75" s="64">
        <f>+AH75+AI75</f>
        <v>7170</v>
      </c>
      <c r="AK75" s="255"/>
    </row>
    <row r="76" spans="1:37" x14ac:dyDescent="0.15">
      <c r="B76" s="1"/>
      <c r="C76" s="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76"/>
      <c r="S76" s="76"/>
      <c r="T76" s="1"/>
      <c r="U76" s="1"/>
      <c r="V76" s="1"/>
      <c r="W76" s="1"/>
      <c r="X76" s="1"/>
      <c r="Y76" s="1"/>
      <c r="Z76" s="1"/>
      <c r="AA76" s="1"/>
    </row>
    <row r="77" spans="1:37" x14ac:dyDescent="0.15">
      <c r="A77" s="1" t="s">
        <v>37</v>
      </c>
      <c r="B77" s="1"/>
      <c r="C77" s="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76"/>
      <c r="S77" s="76"/>
      <c r="T77" s="1"/>
      <c r="U77" s="1"/>
      <c r="V77" s="1"/>
      <c r="W77" s="1"/>
      <c r="X77" s="1"/>
      <c r="Y77" s="1"/>
      <c r="Z77" s="1"/>
      <c r="AA77" s="1"/>
      <c r="AJ77" s="259" t="s">
        <v>51</v>
      </c>
      <c r="AK77" s="259"/>
    </row>
    <row r="78" spans="1:37" x14ac:dyDescent="0.15">
      <c r="A78" s="1" t="s">
        <v>32</v>
      </c>
      <c r="B78" s="1"/>
      <c r="C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76"/>
      <c r="S78" s="76"/>
      <c r="T78" s="1"/>
      <c r="U78" s="1"/>
      <c r="V78" s="1"/>
      <c r="W78" s="1"/>
      <c r="X78" s="1"/>
      <c r="Y78" s="1"/>
      <c r="Z78" s="1"/>
      <c r="AA78" s="1"/>
    </row>
    <row r="79" spans="1:37" x14ac:dyDescent="0.15">
      <c r="A79" s="1"/>
      <c r="B79" s="1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76"/>
      <c r="S79" s="76"/>
      <c r="T79" s="1"/>
      <c r="U79" s="1"/>
      <c r="V79" s="1"/>
      <c r="W79" s="1"/>
      <c r="X79" s="1"/>
      <c r="Y79" s="1"/>
      <c r="Z79" s="1"/>
      <c r="AA79" s="1"/>
    </row>
    <row r="80" spans="1:37" x14ac:dyDescent="0.15">
      <c r="A80" s="1"/>
      <c r="B80" s="1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76"/>
      <c r="S80" s="76"/>
      <c r="T80" s="1"/>
      <c r="U80" s="1"/>
      <c r="V80" s="1"/>
      <c r="W80" s="1"/>
      <c r="X80" s="1"/>
      <c r="Y80" s="1"/>
      <c r="Z80" s="1"/>
      <c r="AA80" s="1"/>
    </row>
    <row r="81" spans="1:27" x14ac:dyDescent="0.15">
      <c r="A81" s="1"/>
      <c r="B81" s="1"/>
      <c r="C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76"/>
      <c r="S81" s="76"/>
      <c r="T81" s="1"/>
      <c r="U81" s="1"/>
      <c r="V81" s="1"/>
      <c r="W81" s="1"/>
      <c r="X81" s="1"/>
      <c r="Y81" s="1"/>
      <c r="Z81" s="1"/>
      <c r="AA81" s="1"/>
    </row>
    <row r="82" spans="1:27" x14ac:dyDescent="0.15">
      <c r="A82" s="1"/>
      <c r="B82" s="1"/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76"/>
      <c r="S82" s="76"/>
      <c r="T82" s="1"/>
      <c r="U82" s="1"/>
      <c r="V82" s="1"/>
      <c r="W82" s="1"/>
      <c r="X82" s="1"/>
      <c r="Y82" s="1"/>
      <c r="Z82" s="1"/>
      <c r="AA82" s="1"/>
    </row>
    <row r="83" spans="1:27" x14ac:dyDescent="0.15">
      <c r="A83" s="1"/>
      <c r="B83" s="1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76"/>
      <c r="S83" s="76"/>
      <c r="T83" s="1"/>
      <c r="U83" s="1"/>
      <c r="V83" s="1"/>
      <c r="W83" s="1"/>
      <c r="X83" s="1"/>
      <c r="Y83" s="1"/>
      <c r="Z83" s="1"/>
      <c r="AA83" s="1"/>
    </row>
    <row r="84" spans="1:27" x14ac:dyDescent="0.15">
      <c r="A84" s="1"/>
      <c r="B84" s="1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76"/>
      <c r="S84" s="76"/>
      <c r="T84" s="1"/>
      <c r="U84" s="1"/>
      <c r="V84" s="1"/>
      <c r="W84" s="1"/>
      <c r="X84" s="1"/>
      <c r="Y84" s="1"/>
      <c r="Z84" s="1"/>
      <c r="AA84" s="1"/>
    </row>
    <row r="85" spans="1:27" x14ac:dyDescent="0.15">
      <c r="A85" s="1"/>
      <c r="B85" s="1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76"/>
      <c r="S85" s="76"/>
      <c r="T85" s="1"/>
      <c r="U85" s="1"/>
      <c r="V85" s="1"/>
      <c r="W85" s="1"/>
      <c r="X85" s="1"/>
      <c r="Y85" s="1"/>
      <c r="Z85" s="1"/>
      <c r="AA85" s="1"/>
    </row>
    <row r="86" spans="1:27" x14ac:dyDescent="0.15">
      <c r="A86" s="1"/>
      <c r="B86" s="1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76"/>
      <c r="S86" s="76"/>
      <c r="T86" s="1"/>
      <c r="U86" s="1"/>
      <c r="V86" s="1"/>
      <c r="W86" s="1"/>
    </row>
    <row r="87" spans="1:27" x14ac:dyDescent="0.15">
      <c r="A87" s="1"/>
      <c r="B87" s="1"/>
      <c r="C87" s="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76"/>
      <c r="S87" s="76"/>
      <c r="T87" s="1"/>
      <c r="U87" s="1"/>
      <c r="V87" s="1"/>
      <c r="W87" s="1"/>
    </row>
    <row r="88" spans="1:27" x14ac:dyDescent="0.15">
      <c r="A88" s="1"/>
      <c r="B88" s="1"/>
      <c r="C88" s="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76"/>
      <c r="S88" s="76"/>
      <c r="T88" s="1"/>
      <c r="U88" s="1"/>
      <c r="V88" s="1"/>
      <c r="W88" s="1"/>
    </row>
    <row r="89" spans="1:27" x14ac:dyDescent="0.1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76"/>
      <c r="S89" s="76"/>
      <c r="T89" s="1"/>
      <c r="U89" s="1"/>
      <c r="V89" s="1"/>
      <c r="W89" s="1"/>
    </row>
    <row r="90" spans="1:27" x14ac:dyDescent="0.15">
      <c r="A90" s="1"/>
      <c r="B90" s="1"/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76"/>
      <c r="S90" s="76"/>
      <c r="T90" s="1"/>
      <c r="U90" s="1"/>
      <c r="V90" s="1"/>
      <c r="W90" s="1"/>
    </row>
  </sheetData>
  <mergeCells count="138">
    <mergeCell ref="A73:A75"/>
    <mergeCell ref="B73:C73"/>
    <mergeCell ref="AJ73:AK73"/>
    <mergeCell ref="B74:B75"/>
    <mergeCell ref="AK74:AK75"/>
    <mergeCell ref="A70:A72"/>
    <mergeCell ref="B70:C70"/>
    <mergeCell ref="AJ70:AK70"/>
    <mergeCell ref="B71:B72"/>
    <mergeCell ref="AK71:AK72"/>
    <mergeCell ref="AK56:AK57"/>
    <mergeCell ref="A55:A57"/>
    <mergeCell ref="B56:B57"/>
    <mergeCell ref="B58:C58"/>
    <mergeCell ref="B59:B60"/>
    <mergeCell ref="A58:A60"/>
    <mergeCell ref="AJ58:AK58"/>
    <mergeCell ref="AK59:AK60"/>
    <mergeCell ref="AD2:AE2"/>
    <mergeCell ref="A46:A48"/>
    <mergeCell ref="B46:C46"/>
    <mergeCell ref="AJ46:AK46"/>
    <mergeCell ref="B47:B48"/>
    <mergeCell ref="AK47:AK48"/>
    <mergeCell ref="B31:C31"/>
    <mergeCell ref="AK44:AK45"/>
    <mergeCell ref="V2:W2"/>
    <mergeCell ref="R2:S2"/>
    <mergeCell ref="AB2:AC2"/>
    <mergeCell ref="AH2:AI2"/>
    <mergeCell ref="B13:C13"/>
    <mergeCell ref="D2:E2"/>
    <mergeCell ref="F2:G2"/>
    <mergeCell ref="Z2:AA2"/>
    <mergeCell ref="B29:B30"/>
    <mergeCell ref="A22:A24"/>
    <mergeCell ref="A13:A15"/>
    <mergeCell ref="B4:C4"/>
    <mergeCell ref="B16:C16"/>
    <mergeCell ref="B25:C25"/>
    <mergeCell ref="H2:I2"/>
    <mergeCell ref="A16:A18"/>
    <mergeCell ref="B20:B21"/>
    <mergeCell ref="L2:M2"/>
    <mergeCell ref="B17:B18"/>
    <mergeCell ref="A7:A9"/>
    <mergeCell ref="P2:Q2"/>
    <mergeCell ref="A4:A6"/>
    <mergeCell ref="B5:B6"/>
    <mergeCell ref="A19:A21"/>
    <mergeCell ref="B23:B24"/>
    <mergeCell ref="B7:C7"/>
    <mergeCell ref="B8:B9"/>
    <mergeCell ref="B14:B15"/>
    <mergeCell ref="B10:C10"/>
    <mergeCell ref="N2:O2"/>
    <mergeCell ref="T2:U2"/>
    <mergeCell ref="A40:A42"/>
    <mergeCell ref="B40:C40"/>
    <mergeCell ref="B19:C19"/>
    <mergeCell ref="AJ22:AK22"/>
    <mergeCell ref="B22:C22"/>
    <mergeCell ref="A25:A27"/>
    <mergeCell ref="AJ2:AK3"/>
    <mergeCell ref="AJ4:AK4"/>
    <mergeCell ref="AK5:AK6"/>
    <mergeCell ref="AK8:AK9"/>
    <mergeCell ref="AJ25:AK25"/>
    <mergeCell ref="AK14:AK15"/>
    <mergeCell ref="AJ13:AK13"/>
    <mergeCell ref="AJ16:AK16"/>
    <mergeCell ref="AJ19:AK19"/>
    <mergeCell ref="AK20:AK21"/>
    <mergeCell ref="X2:Y2"/>
    <mergeCell ref="AF2:AG2"/>
    <mergeCell ref="AK17:AK18"/>
    <mergeCell ref="AJ7:AK7"/>
    <mergeCell ref="AJ10:AK10"/>
    <mergeCell ref="B11:B12"/>
    <mergeCell ref="A10:A12"/>
    <mergeCell ref="J2:K2"/>
    <mergeCell ref="AJ40:AK40"/>
    <mergeCell ref="B41:B42"/>
    <mergeCell ref="AK41:AK42"/>
    <mergeCell ref="AJ31:AK31"/>
    <mergeCell ref="A31:A33"/>
    <mergeCell ref="B32:B33"/>
    <mergeCell ref="AK23:AK24"/>
    <mergeCell ref="B55:C55"/>
    <mergeCell ref="AJ55:AK55"/>
    <mergeCell ref="AK53:AK54"/>
    <mergeCell ref="A37:A39"/>
    <mergeCell ref="B37:C37"/>
    <mergeCell ref="AK32:AK33"/>
    <mergeCell ref="AJ43:AK43"/>
    <mergeCell ref="B44:B45"/>
    <mergeCell ref="B34:C34"/>
    <mergeCell ref="A34:A36"/>
    <mergeCell ref="AK26:AK27"/>
    <mergeCell ref="AK29:AK30"/>
    <mergeCell ref="A28:A30"/>
    <mergeCell ref="B28:C28"/>
    <mergeCell ref="AJ28:AK28"/>
    <mergeCell ref="A43:A45"/>
    <mergeCell ref="B43:C43"/>
    <mergeCell ref="AJ77:AK77"/>
    <mergeCell ref="AJ37:AK37"/>
    <mergeCell ref="B38:B39"/>
    <mergeCell ref="B26:B27"/>
    <mergeCell ref="AK11:AK12"/>
    <mergeCell ref="A52:A54"/>
    <mergeCell ref="B52:C52"/>
    <mergeCell ref="AJ52:AK52"/>
    <mergeCell ref="B53:B54"/>
    <mergeCell ref="AJ34:AK34"/>
    <mergeCell ref="A49:A51"/>
    <mergeCell ref="B49:C49"/>
    <mergeCell ref="AJ49:AK49"/>
    <mergeCell ref="B50:B51"/>
    <mergeCell ref="AK50:AK51"/>
    <mergeCell ref="AK35:AK36"/>
    <mergeCell ref="B35:B36"/>
    <mergeCell ref="AK38:AK39"/>
    <mergeCell ref="A64:A66"/>
    <mergeCell ref="B64:C64"/>
    <mergeCell ref="AJ64:AK64"/>
    <mergeCell ref="B65:B66"/>
    <mergeCell ref="AK65:AK66"/>
    <mergeCell ref="A61:A63"/>
    <mergeCell ref="B61:C61"/>
    <mergeCell ref="AJ61:AK61"/>
    <mergeCell ref="B62:B63"/>
    <mergeCell ref="AK62:AK63"/>
    <mergeCell ref="A67:A69"/>
    <mergeCell ref="B67:C67"/>
    <mergeCell ref="AJ67:AK67"/>
    <mergeCell ref="B68:B69"/>
    <mergeCell ref="AK68:AK69"/>
  </mergeCells>
  <phoneticPr fontId="1"/>
  <conditionalFormatting sqref="AH4:AJ6 AH3:AI3 AH8:AJ9 AH7:AI7 AH11:AJ12 AH10:AI10 AH14:AJ15 AH13:AI13 AH17:AJ18 AH16:AI16 AH20:AJ21 AH19:AI19 AH23:AJ24 AH22:AI22 AH26:AJ27 AH25:AI25 AH29:AJ30 AH28:AI28 AH32:AJ33 AH31:AI31 AH35:AJ36 AH34:AI34 AH2:AJ2 AB76:AC65542 AB1:AC1 AH1 AH76:AH65542">
    <cfRule type="cellIs" dxfId="82" priority="96" stopIfTrue="1" operator="equal">
      <formula>0</formula>
    </cfRule>
  </conditionalFormatting>
  <conditionalFormatting sqref="AI1 AK5 AK35 AI76:AI65542">
    <cfRule type="cellIs" dxfId="81" priority="95" stopIfTrue="1" operator="equal">
      <formula>0</formula>
    </cfRule>
  </conditionalFormatting>
  <conditionalFormatting sqref="AJ10">
    <cfRule type="cellIs" dxfId="80" priority="75" stopIfTrue="1" operator="equal">
      <formula>0</formula>
    </cfRule>
  </conditionalFormatting>
  <conditionalFormatting sqref="AJ34">
    <cfRule type="cellIs" dxfId="79" priority="67" stopIfTrue="1" operator="equal">
      <formula>0</formula>
    </cfRule>
  </conditionalFormatting>
  <conditionalFormatting sqref="AK8">
    <cfRule type="cellIs" dxfId="78" priority="85" stopIfTrue="1" operator="equal">
      <formula>0</formula>
    </cfRule>
  </conditionalFormatting>
  <conditionalFormatting sqref="AK11">
    <cfRule type="cellIs" dxfId="77" priority="84" stopIfTrue="1" operator="equal">
      <formula>0</formula>
    </cfRule>
  </conditionalFormatting>
  <conditionalFormatting sqref="AK14">
    <cfRule type="cellIs" dxfId="76" priority="83" stopIfTrue="1" operator="equal">
      <formula>0</formula>
    </cfRule>
  </conditionalFormatting>
  <conditionalFormatting sqref="AK17">
    <cfRule type="cellIs" dxfId="75" priority="82" stopIfTrue="1" operator="equal">
      <formula>0</formula>
    </cfRule>
  </conditionalFormatting>
  <conditionalFormatting sqref="AK20">
    <cfRule type="cellIs" dxfId="74" priority="81" stopIfTrue="1" operator="equal">
      <formula>0</formula>
    </cfRule>
  </conditionalFormatting>
  <conditionalFormatting sqref="AK23">
    <cfRule type="cellIs" dxfId="73" priority="80" stopIfTrue="1" operator="equal">
      <formula>0</formula>
    </cfRule>
  </conditionalFormatting>
  <conditionalFormatting sqref="AK26">
    <cfRule type="cellIs" dxfId="72" priority="79" stopIfTrue="1" operator="equal">
      <formula>0</formula>
    </cfRule>
  </conditionalFormatting>
  <conditionalFormatting sqref="AK29">
    <cfRule type="cellIs" dxfId="71" priority="78" stopIfTrue="1" operator="equal">
      <formula>0</formula>
    </cfRule>
  </conditionalFormatting>
  <conditionalFormatting sqref="AK32">
    <cfRule type="cellIs" dxfId="70" priority="77" stopIfTrue="1" operator="equal">
      <formula>0</formula>
    </cfRule>
  </conditionalFormatting>
  <conditionalFormatting sqref="AJ7">
    <cfRule type="cellIs" dxfId="69" priority="76" stopIfTrue="1" operator="equal">
      <formula>0</formula>
    </cfRule>
  </conditionalFormatting>
  <conditionalFormatting sqref="AJ13">
    <cfRule type="cellIs" dxfId="68" priority="74" stopIfTrue="1" operator="equal">
      <formula>0</formula>
    </cfRule>
  </conditionalFormatting>
  <conditionalFormatting sqref="AJ16">
    <cfRule type="cellIs" dxfId="67" priority="73" stopIfTrue="1" operator="equal">
      <formula>0</formula>
    </cfRule>
  </conditionalFormatting>
  <conditionalFormatting sqref="AJ19">
    <cfRule type="cellIs" dxfId="66" priority="72" stopIfTrue="1" operator="equal">
      <formula>0</formula>
    </cfRule>
  </conditionalFormatting>
  <conditionalFormatting sqref="AJ22">
    <cfRule type="cellIs" dxfId="65" priority="71" stopIfTrue="1" operator="equal">
      <formula>0</formula>
    </cfRule>
  </conditionalFormatting>
  <conditionalFormatting sqref="AJ25">
    <cfRule type="cellIs" dxfId="64" priority="70" stopIfTrue="1" operator="equal">
      <formula>0</formula>
    </cfRule>
  </conditionalFormatting>
  <conditionalFormatting sqref="AJ28">
    <cfRule type="cellIs" dxfId="63" priority="69" stopIfTrue="1" operator="equal">
      <formula>0</formula>
    </cfRule>
  </conditionalFormatting>
  <conditionalFormatting sqref="AJ31">
    <cfRule type="cellIs" dxfId="62" priority="68" stopIfTrue="1" operator="equal">
      <formula>0</formula>
    </cfRule>
  </conditionalFormatting>
  <conditionalFormatting sqref="AH41:AJ42 AH40:AI40 AH43:AI45 AH55:AI56">
    <cfRule type="cellIs" dxfId="61" priority="66" stopIfTrue="1" operator="equal">
      <formula>0</formula>
    </cfRule>
  </conditionalFormatting>
  <conditionalFormatting sqref="AK41">
    <cfRule type="cellIs" dxfId="60" priority="65" stopIfTrue="1" operator="equal">
      <formula>0</formula>
    </cfRule>
  </conditionalFormatting>
  <conditionalFormatting sqref="AJ40">
    <cfRule type="cellIs" dxfId="59" priority="64" stopIfTrue="1" operator="equal">
      <formula>0</formula>
    </cfRule>
  </conditionalFormatting>
  <conditionalFormatting sqref="AH38:AJ39 AH37:AI37">
    <cfRule type="cellIs" dxfId="58" priority="63" stopIfTrue="1" operator="equal">
      <formula>0</formula>
    </cfRule>
  </conditionalFormatting>
  <conditionalFormatting sqref="AK38">
    <cfRule type="cellIs" dxfId="57" priority="62" stopIfTrue="1" operator="equal">
      <formula>0</formula>
    </cfRule>
  </conditionalFormatting>
  <conditionalFormatting sqref="AJ37">
    <cfRule type="cellIs" dxfId="56" priority="61" stopIfTrue="1" operator="equal">
      <formula>0</formula>
    </cfRule>
  </conditionalFormatting>
  <conditionalFormatting sqref="AJ43">
    <cfRule type="cellIs" dxfId="55" priority="58" stopIfTrue="1" operator="equal">
      <formula>0</formula>
    </cfRule>
  </conditionalFormatting>
  <conditionalFormatting sqref="AJ44:AJ45 AJ55:AJ56 AJ59">
    <cfRule type="cellIs" dxfId="54" priority="60" stopIfTrue="1" operator="equal">
      <formula>0</formula>
    </cfRule>
  </conditionalFormatting>
  <conditionalFormatting sqref="AK44">
    <cfRule type="cellIs" dxfId="53" priority="59" stopIfTrue="1" operator="equal">
      <formula>0</formula>
    </cfRule>
  </conditionalFormatting>
  <conditionalFormatting sqref="AJ55">
    <cfRule type="cellIs" dxfId="52" priority="57" stopIfTrue="1" operator="equal">
      <formula>0</formula>
    </cfRule>
  </conditionalFormatting>
  <conditionalFormatting sqref="AK56">
    <cfRule type="cellIs" dxfId="51" priority="56" stopIfTrue="1" operator="equal">
      <formula>0</formula>
    </cfRule>
  </conditionalFormatting>
  <conditionalFormatting sqref="AD76:AG65542 AD1:AG1">
    <cfRule type="cellIs" dxfId="50" priority="55" stopIfTrue="1" operator="equal">
      <formula>0</formula>
    </cfRule>
  </conditionalFormatting>
  <conditionalFormatting sqref="AH46:AI48">
    <cfRule type="cellIs" dxfId="49" priority="54" stopIfTrue="1" operator="equal">
      <formula>0</formula>
    </cfRule>
  </conditionalFormatting>
  <conditionalFormatting sqref="AJ46:AJ48">
    <cfRule type="cellIs" dxfId="48" priority="53" stopIfTrue="1" operator="equal">
      <formula>0</formula>
    </cfRule>
  </conditionalFormatting>
  <conditionalFormatting sqref="AJ46">
    <cfRule type="cellIs" dxfId="47" priority="52" stopIfTrue="1" operator="equal">
      <formula>0</formula>
    </cfRule>
  </conditionalFormatting>
  <conditionalFormatting sqref="AK47">
    <cfRule type="cellIs" dxfId="46" priority="51" stopIfTrue="1" operator="equal">
      <formula>0</formula>
    </cfRule>
  </conditionalFormatting>
  <conditionalFormatting sqref="AH49:AI51">
    <cfRule type="cellIs" dxfId="45" priority="50" stopIfTrue="1" operator="equal">
      <formula>0</formula>
    </cfRule>
  </conditionalFormatting>
  <conditionalFormatting sqref="AJ49:AJ51">
    <cfRule type="cellIs" dxfId="44" priority="49" stopIfTrue="1" operator="equal">
      <formula>0</formula>
    </cfRule>
  </conditionalFormatting>
  <conditionalFormatting sqref="AJ49">
    <cfRule type="cellIs" dxfId="43" priority="48" stopIfTrue="1" operator="equal">
      <formula>0</formula>
    </cfRule>
  </conditionalFormatting>
  <conditionalFormatting sqref="AK50">
    <cfRule type="cellIs" dxfId="42" priority="47" stopIfTrue="1" operator="equal">
      <formula>0</formula>
    </cfRule>
  </conditionalFormatting>
  <conditionalFormatting sqref="AH52:AI54">
    <cfRule type="cellIs" dxfId="41" priority="46" stopIfTrue="1" operator="equal">
      <formula>0</formula>
    </cfRule>
  </conditionalFormatting>
  <conditionalFormatting sqref="AJ52:AJ54">
    <cfRule type="cellIs" dxfId="40" priority="45" stopIfTrue="1" operator="equal">
      <formula>0</formula>
    </cfRule>
  </conditionalFormatting>
  <conditionalFormatting sqref="AJ52">
    <cfRule type="cellIs" dxfId="39" priority="44" stopIfTrue="1" operator="equal">
      <formula>0</formula>
    </cfRule>
  </conditionalFormatting>
  <conditionalFormatting sqref="AK53">
    <cfRule type="cellIs" dxfId="38" priority="43" stopIfTrue="1" operator="equal">
      <formula>0</formula>
    </cfRule>
  </conditionalFormatting>
  <conditionalFormatting sqref="AH57:AI57">
    <cfRule type="cellIs" dxfId="37" priority="41" stopIfTrue="1" operator="equal">
      <formula>0</formula>
    </cfRule>
  </conditionalFormatting>
  <conditionalFormatting sqref="AJ57">
    <cfRule type="cellIs" dxfId="36" priority="40" stopIfTrue="1" operator="equal">
      <formula>0</formula>
    </cfRule>
  </conditionalFormatting>
  <conditionalFormatting sqref="AJ58">
    <cfRule type="cellIs" dxfId="35" priority="39" stopIfTrue="1" operator="equal">
      <formula>0</formula>
    </cfRule>
  </conditionalFormatting>
  <conditionalFormatting sqref="AJ58">
    <cfRule type="cellIs" dxfId="34" priority="38" stopIfTrue="1" operator="equal">
      <formula>0</formula>
    </cfRule>
  </conditionalFormatting>
  <conditionalFormatting sqref="AJ60">
    <cfRule type="cellIs" dxfId="33" priority="37" stopIfTrue="1" operator="equal">
      <formula>0</formula>
    </cfRule>
  </conditionalFormatting>
  <conditionalFormatting sqref="AK59">
    <cfRule type="cellIs" dxfId="32" priority="36" stopIfTrue="1" operator="equal">
      <formula>0</formula>
    </cfRule>
  </conditionalFormatting>
  <conditionalFormatting sqref="AH58:AI59">
    <cfRule type="cellIs" dxfId="31" priority="35" stopIfTrue="1" operator="equal">
      <formula>0</formula>
    </cfRule>
  </conditionalFormatting>
  <conditionalFormatting sqref="AH60:AI60">
    <cfRule type="cellIs" dxfId="30" priority="34" stopIfTrue="1" operator="equal">
      <formula>0</formula>
    </cfRule>
  </conditionalFormatting>
  <conditionalFormatting sqref="AJ61:AJ62">
    <cfRule type="cellIs" dxfId="29" priority="32" stopIfTrue="1" operator="equal">
      <formula>0</formula>
    </cfRule>
  </conditionalFormatting>
  <conditionalFormatting sqref="AJ61">
    <cfRule type="cellIs" dxfId="28" priority="31" stopIfTrue="1" operator="equal">
      <formula>0</formula>
    </cfRule>
  </conditionalFormatting>
  <conditionalFormatting sqref="AK62">
    <cfRule type="cellIs" dxfId="27" priority="30" stopIfTrue="1" operator="equal">
      <formula>0</formula>
    </cfRule>
  </conditionalFormatting>
  <conditionalFormatting sqref="AJ63">
    <cfRule type="cellIs" dxfId="26" priority="28" stopIfTrue="1" operator="equal">
      <formula>0</formula>
    </cfRule>
  </conditionalFormatting>
  <conditionalFormatting sqref="AH61:AI62">
    <cfRule type="cellIs" dxfId="25" priority="26" stopIfTrue="1" operator="equal">
      <formula>0</formula>
    </cfRule>
  </conditionalFormatting>
  <conditionalFormatting sqref="AH63:AI63">
    <cfRule type="cellIs" dxfId="24" priority="25" stopIfTrue="1" operator="equal">
      <formula>0</formula>
    </cfRule>
  </conditionalFormatting>
  <conditionalFormatting sqref="AJ70:AJ71">
    <cfRule type="cellIs" dxfId="23" priority="24" stopIfTrue="1" operator="equal">
      <formula>0</formula>
    </cfRule>
  </conditionalFormatting>
  <conditionalFormatting sqref="AJ70">
    <cfRule type="cellIs" dxfId="22" priority="23" stopIfTrue="1" operator="equal">
      <formula>0</formula>
    </cfRule>
  </conditionalFormatting>
  <conditionalFormatting sqref="AK71">
    <cfRule type="cellIs" dxfId="21" priority="22" stopIfTrue="1" operator="equal">
      <formula>0</formula>
    </cfRule>
  </conditionalFormatting>
  <conditionalFormatting sqref="AJ72">
    <cfRule type="cellIs" dxfId="20" priority="21" stopIfTrue="1" operator="equal">
      <formula>0</formula>
    </cfRule>
  </conditionalFormatting>
  <conditionalFormatting sqref="AH70:AI71">
    <cfRule type="cellIs" dxfId="19" priority="20" stopIfTrue="1" operator="equal">
      <formula>0</formula>
    </cfRule>
  </conditionalFormatting>
  <conditionalFormatting sqref="AH72:AI72">
    <cfRule type="cellIs" dxfId="18" priority="19" stopIfTrue="1" operator="equal">
      <formula>0</formula>
    </cfRule>
  </conditionalFormatting>
  <conditionalFormatting sqref="AJ64:AJ65">
    <cfRule type="cellIs" dxfId="17" priority="18" stopIfTrue="1" operator="equal">
      <formula>0</formula>
    </cfRule>
  </conditionalFormatting>
  <conditionalFormatting sqref="AJ64">
    <cfRule type="cellIs" dxfId="16" priority="17" stopIfTrue="1" operator="equal">
      <formula>0</formula>
    </cfRule>
  </conditionalFormatting>
  <conditionalFormatting sqref="AK65">
    <cfRule type="cellIs" dxfId="15" priority="16" stopIfTrue="1" operator="equal">
      <formula>0</formula>
    </cfRule>
  </conditionalFormatting>
  <conditionalFormatting sqref="AJ66">
    <cfRule type="cellIs" dxfId="14" priority="15" stopIfTrue="1" operator="equal">
      <formula>0</formula>
    </cfRule>
  </conditionalFormatting>
  <conditionalFormatting sqref="AH64:AI65">
    <cfRule type="cellIs" dxfId="13" priority="14" stopIfTrue="1" operator="equal">
      <formula>0</formula>
    </cfRule>
  </conditionalFormatting>
  <conditionalFormatting sqref="AH66:AI66">
    <cfRule type="cellIs" dxfId="12" priority="13" stopIfTrue="1" operator="equal">
      <formula>0</formula>
    </cfRule>
  </conditionalFormatting>
  <conditionalFormatting sqref="AJ67:AJ68">
    <cfRule type="cellIs" dxfId="11" priority="12" stopIfTrue="1" operator="equal">
      <formula>0</formula>
    </cfRule>
  </conditionalFormatting>
  <conditionalFormatting sqref="AJ67">
    <cfRule type="cellIs" dxfId="10" priority="11" stopIfTrue="1" operator="equal">
      <formula>0</formula>
    </cfRule>
  </conditionalFormatting>
  <conditionalFormatting sqref="AK68">
    <cfRule type="cellIs" dxfId="9" priority="10" stopIfTrue="1" operator="equal">
      <formula>0</formula>
    </cfRule>
  </conditionalFormatting>
  <conditionalFormatting sqref="AJ69">
    <cfRule type="cellIs" dxfId="8" priority="9" stopIfTrue="1" operator="equal">
      <formula>0</formula>
    </cfRule>
  </conditionalFormatting>
  <conditionalFormatting sqref="AH67:AI68">
    <cfRule type="cellIs" dxfId="7" priority="8" stopIfTrue="1" operator="equal">
      <formula>0</formula>
    </cfRule>
  </conditionalFormatting>
  <conditionalFormatting sqref="AH69:AI69">
    <cfRule type="cellIs" dxfId="6" priority="7" stopIfTrue="1" operator="equal">
      <formula>0</formula>
    </cfRule>
  </conditionalFormatting>
  <conditionalFormatting sqref="AJ73:AJ74">
    <cfRule type="cellIs" dxfId="5" priority="6" stopIfTrue="1" operator="equal">
      <formula>0</formula>
    </cfRule>
  </conditionalFormatting>
  <conditionalFormatting sqref="AJ73">
    <cfRule type="cellIs" dxfId="4" priority="5" stopIfTrue="1" operator="equal">
      <formula>0</formula>
    </cfRule>
  </conditionalFormatting>
  <conditionalFormatting sqref="AK74">
    <cfRule type="cellIs" dxfId="3" priority="4" stopIfTrue="1" operator="equal">
      <formula>0</formula>
    </cfRule>
  </conditionalFormatting>
  <conditionalFormatting sqref="AJ75">
    <cfRule type="cellIs" dxfId="2" priority="3" stopIfTrue="1" operator="equal">
      <formula>0</formula>
    </cfRule>
  </conditionalFormatting>
  <conditionalFormatting sqref="AH73:AI74">
    <cfRule type="cellIs" dxfId="1" priority="2" stopIfTrue="1" operator="equal">
      <formula>0</formula>
    </cfRule>
  </conditionalFormatting>
  <conditionalFormatting sqref="AH75:AI75">
    <cfRule type="cellIs" dxfId="0" priority="1" stopIfTrue="1" operator="equal">
      <formula>0</formula>
    </cfRule>
  </conditionalFormatting>
  <printOptions horizontalCentered="1"/>
  <pageMargins left="0.15748031496062992" right="0.15748031496062992" top="0.43307086614173229" bottom="0.19685039370078741" header="0.51181102362204722" footer="0.51181102362204722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科研費助成事業</vt:lpstr>
      <vt:lpstr>科研費助成事業!Print_Area</vt:lpstr>
      <vt:lpstr>科研費助成事業!Print_Titles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中里　昂志【佐世保】</cp:lastModifiedBy>
  <cp:lastPrinted>2025-05-16T01:13:03Z</cp:lastPrinted>
  <dcterms:created xsi:type="dcterms:W3CDTF">2006-01-05T23:27:52Z</dcterms:created>
  <dcterms:modified xsi:type="dcterms:W3CDTF">2025-05-28T06:56:56Z</dcterms:modified>
</cp:coreProperties>
</file>